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aomisned\Desktop\CONTENT\Product\product files\الإنتاج الصناعي\"/>
    </mc:Choice>
  </mc:AlternateContent>
  <xr:revisionPtr revIDLastSave="0" documentId="13_ncr:1_{DDF7A56F-15C9-4765-B60A-11B9B510C36C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IPI" sheetId="4" r:id="rId1"/>
    <sheet name="Manufacturing production Index" sheetId="5" r:id="rId2"/>
    <sheet name="Manufacturing production Graph" sheetId="6" r:id="rId3"/>
    <sheet name="الرقم القياسي للإنتاج الصناعي" sheetId="3" r:id="rId4"/>
    <sheet name="انتاج الصناعة التحويلية Graph" sheetId="7" r:id="rId5"/>
  </sheets>
  <definedNames>
    <definedName name="_xlnm._FilterDatabase" localSheetId="2" hidden="1">'Manufacturing production Graph'!$A$4:$C$17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4" i="4" l="1"/>
  <c r="R4" i="4"/>
  <c r="E22" i="4"/>
  <c r="E23" i="4"/>
  <c r="AL6" i="5"/>
  <c r="AD7" i="3"/>
  <c r="R7" i="3"/>
  <c r="Q31" i="3"/>
  <c r="C23" i="3"/>
  <c r="C24" i="3"/>
  <c r="B23" i="3"/>
  <c r="B24" i="3"/>
  <c r="C22" i="3"/>
  <c r="B22" i="3"/>
  <c r="AC7" i="3"/>
  <c r="C21" i="3"/>
  <c r="B21" i="3"/>
  <c r="AK13" i="5"/>
  <c r="AH5" i="5"/>
  <c r="AH6" i="5"/>
  <c r="AH7" i="5"/>
  <c r="AH8" i="5"/>
  <c r="AH9" i="5"/>
  <c r="AH10" i="5"/>
  <c r="AH11" i="5"/>
  <c r="AH12" i="5"/>
  <c r="AH13" i="5"/>
  <c r="AH14" i="5"/>
  <c r="AH15" i="5"/>
  <c r="AH16" i="5"/>
  <c r="AH17" i="5"/>
  <c r="AH18" i="5"/>
  <c r="F24" i="4"/>
  <c r="F25" i="4"/>
  <c r="F23" i="4"/>
  <c r="R32" i="4"/>
  <c r="AC4" i="4"/>
  <c r="F22" i="4"/>
  <c r="E24" i="4"/>
  <c r="E25" i="4"/>
  <c r="AL7" i="5"/>
  <c r="AL8" i="5"/>
  <c r="AL9" i="5"/>
  <c r="AL10" i="5"/>
  <c r="AL11" i="5"/>
  <c r="AL12" i="5"/>
  <c r="AL13" i="5"/>
  <c r="AL14" i="5"/>
  <c r="AL15" i="5"/>
  <c r="AL16" i="5"/>
  <c r="AL17" i="5"/>
  <c r="AL5" i="5"/>
  <c r="AK6" i="5"/>
  <c r="AK7" i="5"/>
  <c r="AK8" i="5"/>
  <c r="AK9" i="5"/>
  <c r="AK10" i="5"/>
  <c r="AK11" i="5"/>
  <c r="AK12" i="5"/>
  <c r="AK14" i="5"/>
  <c r="AK15" i="5"/>
  <c r="AK16" i="5"/>
  <c r="AK17" i="5"/>
  <c r="AK5" i="5"/>
  <c r="T4" i="4"/>
  <c r="S4" i="4"/>
  <c r="AF17" i="5"/>
  <c r="AD17" i="5"/>
  <c r="AB17" i="5"/>
  <c r="Z17" i="5"/>
  <c r="X17" i="5"/>
  <c r="V17" i="5"/>
  <c r="T17" i="5"/>
  <c r="R17" i="5"/>
  <c r="P17" i="5"/>
  <c r="N17" i="5"/>
  <c r="L17" i="5"/>
  <c r="J17" i="5"/>
  <c r="H17" i="5"/>
  <c r="F17" i="5"/>
  <c r="D17" i="5"/>
  <c r="AF16" i="5"/>
  <c r="AD16" i="5"/>
  <c r="AB16" i="5"/>
  <c r="Z16" i="5"/>
  <c r="X16" i="5"/>
  <c r="V16" i="5"/>
  <c r="T16" i="5"/>
  <c r="R16" i="5"/>
  <c r="P16" i="5"/>
  <c r="N16" i="5"/>
  <c r="L16" i="5"/>
  <c r="J16" i="5"/>
  <c r="H16" i="5"/>
  <c r="F16" i="5"/>
  <c r="D16" i="5"/>
  <c r="AF15" i="5"/>
  <c r="AD15" i="5"/>
  <c r="AB15" i="5"/>
  <c r="Z15" i="5"/>
  <c r="X15" i="5"/>
  <c r="V15" i="5"/>
  <c r="T15" i="5"/>
  <c r="R15" i="5"/>
  <c r="P15" i="5"/>
  <c r="N15" i="5"/>
  <c r="L15" i="5"/>
  <c r="J15" i="5"/>
  <c r="H15" i="5"/>
  <c r="F15" i="5"/>
  <c r="D15" i="5"/>
  <c r="AF14" i="5"/>
  <c r="AD14" i="5"/>
  <c r="AB14" i="5"/>
  <c r="Z14" i="5"/>
  <c r="X14" i="5"/>
  <c r="V14" i="5"/>
  <c r="T14" i="5"/>
  <c r="R14" i="5"/>
  <c r="P14" i="5"/>
  <c r="N14" i="5"/>
  <c r="L14" i="5"/>
  <c r="J14" i="5"/>
  <c r="H14" i="5"/>
  <c r="F14" i="5"/>
  <c r="D14" i="5"/>
  <c r="AF13" i="5"/>
  <c r="AD13" i="5"/>
  <c r="AB13" i="5"/>
  <c r="Z13" i="5"/>
  <c r="X13" i="5"/>
  <c r="V13" i="5"/>
  <c r="T13" i="5"/>
  <c r="R13" i="5"/>
  <c r="P13" i="5"/>
  <c r="N13" i="5"/>
  <c r="L13" i="5"/>
  <c r="J13" i="5"/>
  <c r="H13" i="5"/>
  <c r="F13" i="5"/>
  <c r="D13" i="5"/>
  <c r="AF12" i="5"/>
  <c r="AD12" i="5"/>
  <c r="AB12" i="5"/>
  <c r="Z12" i="5"/>
  <c r="X12" i="5"/>
  <c r="V12" i="5"/>
  <c r="T12" i="5"/>
  <c r="R12" i="5"/>
  <c r="P12" i="5"/>
  <c r="N12" i="5"/>
  <c r="L12" i="5"/>
  <c r="J12" i="5"/>
  <c r="H12" i="5"/>
  <c r="F12" i="5"/>
  <c r="D12" i="5"/>
  <c r="AF11" i="5"/>
  <c r="AD11" i="5"/>
  <c r="AB11" i="5"/>
  <c r="Z11" i="5"/>
  <c r="X11" i="5"/>
  <c r="V11" i="5"/>
  <c r="T11" i="5"/>
  <c r="R11" i="5"/>
  <c r="P11" i="5"/>
  <c r="N11" i="5"/>
  <c r="L11" i="5"/>
  <c r="J11" i="5"/>
  <c r="H11" i="5"/>
  <c r="F11" i="5"/>
  <c r="D11" i="5"/>
  <c r="AF10" i="5"/>
  <c r="AD10" i="5"/>
  <c r="AB10" i="5"/>
  <c r="Z10" i="5"/>
  <c r="X10" i="5"/>
  <c r="V10" i="5"/>
  <c r="T10" i="5"/>
  <c r="R10" i="5"/>
  <c r="P10" i="5"/>
  <c r="N10" i="5"/>
  <c r="L10" i="5"/>
  <c r="J10" i="5"/>
  <c r="H10" i="5"/>
  <c r="F10" i="5"/>
  <c r="D10" i="5"/>
  <c r="AF9" i="5"/>
  <c r="AD9" i="5"/>
  <c r="AB9" i="5"/>
  <c r="Z9" i="5"/>
  <c r="X9" i="5"/>
  <c r="V9" i="5"/>
  <c r="T9" i="5"/>
  <c r="R9" i="5"/>
  <c r="P9" i="5"/>
  <c r="N9" i="5"/>
  <c r="L9" i="5"/>
  <c r="J9" i="5"/>
  <c r="H9" i="5"/>
  <c r="F9" i="5"/>
  <c r="D9" i="5"/>
  <c r="AF8" i="5"/>
  <c r="AD8" i="5"/>
  <c r="AB8" i="5"/>
  <c r="Z8" i="5"/>
  <c r="X8" i="5"/>
  <c r="V8" i="5"/>
  <c r="T8" i="5"/>
  <c r="R8" i="5"/>
  <c r="P8" i="5"/>
  <c r="N8" i="5"/>
  <c r="L8" i="5"/>
  <c r="J8" i="5"/>
  <c r="H8" i="5"/>
  <c r="F8" i="5"/>
  <c r="D8" i="5"/>
  <c r="AF7" i="5"/>
  <c r="AD7" i="5"/>
  <c r="AB7" i="5"/>
  <c r="Z7" i="5"/>
  <c r="X7" i="5"/>
  <c r="V7" i="5"/>
  <c r="T7" i="5"/>
  <c r="R7" i="5"/>
  <c r="P7" i="5"/>
  <c r="N7" i="5"/>
  <c r="L7" i="5"/>
  <c r="J7" i="5"/>
  <c r="H7" i="5"/>
  <c r="F7" i="5"/>
  <c r="D7" i="5"/>
  <c r="D5" i="5"/>
  <c r="D6" i="5"/>
  <c r="D18" i="5"/>
  <c r="AF6" i="5"/>
  <c r="AD6" i="5"/>
  <c r="AB6" i="5"/>
  <c r="Z6" i="5"/>
  <c r="X6" i="5"/>
  <c r="V6" i="5"/>
  <c r="V5" i="5"/>
  <c r="V18" i="5"/>
  <c r="T6" i="5"/>
  <c r="R6" i="5"/>
  <c r="P6" i="5"/>
  <c r="N6" i="5"/>
  <c r="L6" i="5"/>
  <c r="J6" i="5"/>
  <c r="H6" i="5"/>
  <c r="F6" i="5"/>
  <c r="F5" i="5"/>
  <c r="F18" i="5"/>
  <c r="AF5" i="5"/>
  <c r="AD5" i="5"/>
  <c r="AB5" i="5"/>
  <c r="Z5" i="5"/>
  <c r="X5" i="5"/>
  <c r="X18" i="5"/>
  <c r="T5" i="5"/>
  <c r="R5" i="5"/>
  <c r="P5" i="5"/>
  <c r="N5" i="5"/>
  <c r="L5" i="5"/>
  <c r="J5" i="5"/>
  <c r="H5" i="5"/>
  <c r="H18" i="5"/>
  <c r="AF18" i="5"/>
  <c r="J18" i="5"/>
  <c r="AL18" i="5"/>
  <c r="AK18" i="5"/>
  <c r="P18" i="5"/>
  <c r="Z18" i="5"/>
  <c r="R18" i="5"/>
  <c r="AD18" i="5"/>
  <c r="L18" i="5"/>
  <c r="N18" i="5"/>
  <c r="T18" i="5"/>
  <c r="AB18" i="5"/>
  <c r="Q4" i="4"/>
  <c r="AB7" i="3"/>
  <c r="P7" i="3"/>
  <c r="O31" i="3"/>
  <c r="Q7" i="3"/>
  <c r="P31" i="3"/>
  <c r="AB4" i="4"/>
  <c r="P4" i="4"/>
  <c r="P32" i="4"/>
  <c r="Q32" i="4"/>
  <c r="AA7" i="3"/>
  <c r="O7" i="3"/>
  <c r="N31" i="3"/>
  <c r="Z7" i="3"/>
  <c r="N7" i="3"/>
  <c r="M31" i="3"/>
  <c r="Y7" i="3"/>
  <c r="M7" i="3"/>
  <c r="L31" i="3"/>
  <c r="X7" i="3"/>
  <c r="L7" i="3"/>
  <c r="K31" i="3"/>
  <c r="W7" i="3"/>
  <c r="K7" i="3"/>
  <c r="J31" i="3"/>
  <c r="V7" i="3"/>
  <c r="J7" i="3"/>
  <c r="I31" i="3"/>
  <c r="U7" i="3"/>
  <c r="I7" i="3"/>
  <c r="H31" i="3"/>
  <c r="T7" i="3"/>
  <c r="H7" i="3"/>
  <c r="G31" i="3"/>
  <c r="S7" i="3"/>
  <c r="G7" i="3"/>
  <c r="F31" i="3"/>
  <c r="F7" i="3"/>
  <c r="E31" i="3"/>
  <c r="E7" i="3"/>
  <c r="D31" i="3"/>
  <c r="D7" i="3"/>
  <c r="C31" i="3"/>
  <c r="C7" i="3"/>
  <c r="B31" i="3"/>
  <c r="AA4" i="4"/>
  <c r="Z4" i="4"/>
  <c r="Y4" i="4"/>
  <c r="X4" i="4"/>
  <c r="W4" i="4"/>
  <c r="V4" i="4"/>
  <c r="U4" i="4"/>
  <c r="O4" i="4"/>
  <c r="N4" i="4"/>
  <c r="M4" i="4"/>
  <c r="L4" i="4"/>
  <c r="K4" i="4"/>
  <c r="J4" i="4"/>
  <c r="I4" i="4"/>
  <c r="H4" i="4"/>
  <c r="G4" i="4"/>
  <c r="F4" i="4"/>
  <c r="E4" i="4"/>
  <c r="D4" i="4"/>
  <c r="C4" i="4"/>
  <c r="D32" i="4"/>
  <c r="E32" i="4"/>
  <c r="F32" i="4"/>
  <c r="G32" i="4"/>
  <c r="H32" i="4"/>
  <c r="I32" i="4"/>
  <c r="J32" i="4"/>
  <c r="K32" i="4"/>
  <c r="L32" i="4"/>
  <c r="M32" i="4"/>
  <c r="N32" i="4"/>
  <c r="O32" i="4"/>
  <c r="C32" i="4"/>
</calcChain>
</file>

<file path=xl/sharedStrings.xml><?xml version="1.0" encoding="utf-8"?>
<sst xmlns="http://schemas.openxmlformats.org/spreadsheetml/2006/main" count="296" uniqueCount="117">
  <si>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</si>
  <si>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</si>
  <si>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</si>
  <si>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</si>
  <si>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</si>
  <si>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</si>
  <si>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</si>
  <si>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</si>
  <si>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</si>
  <si>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</si>
  <si>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</si>
  <si>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</si>
  <si>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Mining and quarrying  </t>
  </si>
  <si>
    <t>Manufacturing</t>
  </si>
  <si>
    <t>Electricity and gas</t>
  </si>
  <si>
    <t>GENERAL INDEX</t>
  </si>
  <si>
    <t>weight</t>
  </si>
  <si>
    <t>الرقم القياسي العام للإنتاج الصناعي</t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</si>
  <si>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</si>
  <si>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</si>
  <si>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</si>
  <si>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</si>
  <si>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</si>
  <si>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</si>
  <si>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</si>
  <si>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</si>
  <si>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</si>
  <si>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</si>
  <si>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</si>
  <si>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</si>
  <si>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الرقم القياسي للإنتاج الصناعي حسب الأنشطة</t>
  </si>
  <si>
    <t>النشاط الاقتصادي</t>
  </si>
  <si>
    <t>التعدين واستغلال المحاجر</t>
  </si>
  <si>
    <t>الصناعة التحويلية</t>
  </si>
  <si>
    <t>إمدادات الكهرباء</t>
  </si>
  <si>
    <t>Economic activity</t>
  </si>
  <si>
    <t>الوزن</t>
  </si>
  <si>
    <t>الرقم القياسي العام</t>
  </si>
  <si>
    <t>التغير السنوي في الرقم القياسي للإنتاج الصناعي (%)</t>
  </si>
  <si>
    <t>Index of General Industrial Production (IPI)</t>
  </si>
  <si>
    <t>Index of Industrial Production (IPI) by activity</t>
  </si>
  <si>
    <t>IPI</t>
  </si>
  <si>
    <t>Annual Change in IPI (%)</t>
  </si>
  <si>
    <t xml:space="preserve">يناير  </t>
  </si>
  <si>
    <t>يوليه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</si>
  <si>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</si>
  <si>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</si>
  <si>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</si>
  <si>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</si>
  <si>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</si>
  <si>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</si>
  <si>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</si>
  <si>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</si>
  <si>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</si>
  <si>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</si>
  <si>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</si>
  <si>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</si>
  <si>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يناير </t>
  </si>
  <si>
    <t>الرقم القياسي للإنتاج الصناعي حسب الأنشطة الاقتصادية</t>
  </si>
  <si>
    <t>Manufacturing Production Index</t>
  </si>
  <si>
    <t>Weight</t>
  </si>
  <si>
    <t>monthly change</t>
  </si>
  <si>
    <t>Index</t>
  </si>
  <si>
    <t>Index * Weight</t>
  </si>
  <si>
    <t>Manufacture of coke and refined petroleum products</t>
  </si>
  <si>
    <t xml:space="preserve">صنع فحم الكوك والمنتجات النفطية المكررة </t>
  </si>
  <si>
    <t>Manufacture of chemicals and chemical products</t>
  </si>
  <si>
    <t>صُنع المواد الكيميائية والمنتجات الكيميائية</t>
  </si>
  <si>
    <t>Manufacture of food products</t>
  </si>
  <si>
    <t>صُنع المنتجات الغذائية</t>
  </si>
  <si>
    <t>Manufacture of other non-metallic mineral products</t>
  </si>
  <si>
    <t>صنع منتجات المعادن اللافلزية الأخرى</t>
  </si>
  <si>
    <t>Manufacture of fabricated metal products</t>
  </si>
  <si>
    <t xml:space="preserve">صنع منتجات المعادن المشكلة </t>
  </si>
  <si>
    <t>Manufacture of basic metals</t>
  </si>
  <si>
    <t>صنع الفلزات القاعدية</t>
  </si>
  <si>
    <t>Manufacture of electrical equipment</t>
  </si>
  <si>
    <t>صنع المعدات الكهربائية</t>
  </si>
  <si>
    <t>Manufacture of paper and paper products</t>
  </si>
  <si>
    <t>صُنع الورق ومنتجات الورق</t>
  </si>
  <si>
    <t>Manufacture of rubber and plastics products</t>
  </si>
  <si>
    <t>صنع منتجات المطاط واللدائن</t>
  </si>
  <si>
    <t>Manufacture of furniture</t>
  </si>
  <si>
    <t>صناعة الأثاث</t>
  </si>
  <si>
    <t>Manufacture of machinery and equipment n.e.c.</t>
  </si>
  <si>
    <t>Manufacture of wearing apparel</t>
  </si>
  <si>
    <t>صُنع الملبوسات</t>
  </si>
  <si>
    <t>Manufacture of beverages</t>
  </si>
  <si>
    <t>صُنع المشروبات</t>
  </si>
  <si>
    <t>Manufacturing production Index</t>
  </si>
  <si>
    <t>الرقم القياسي للصناعة التحويلية</t>
  </si>
  <si>
    <t>annual change</t>
  </si>
  <si>
    <t>Annual and Monthly Change in IPI by activity, April 2020</t>
  </si>
  <si>
    <t xml:space="preserve">Percent change in April 2020 compared to </t>
  </si>
  <si>
    <t>Manufacture of clothing</t>
  </si>
  <si>
    <t>صناعة الآلات والمعدات الأخرى</t>
  </si>
  <si>
    <t>Jan 2019</t>
  </si>
  <si>
    <t>Abril 2019</t>
  </si>
  <si>
    <t>Feb 2019</t>
  </si>
  <si>
    <t>March 2019</t>
  </si>
  <si>
    <t>Auqust 2019</t>
  </si>
  <si>
    <t>April 2020</t>
  </si>
  <si>
    <t>March 2020</t>
  </si>
  <si>
    <t>Feb 2020</t>
  </si>
  <si>
    <t>Jan 2020</t>
  </si>
  <si>
    <t>Dec 2019</t>
  </si>
  <si>
    <t>Nov 2019</t>
  </si>
  <si>
    <t>Oct 2019</t>
  </si>
  <si>
    <t>Sep 2019</t>
  </si>
  <si>
    <t>May 2019</t>
  </si>
  <si>
    <t>June 2019</t>
  </si>
  <si>
    <t>July 2019</t>
  </si>
  <si>
    <t>التغير السنوي والشهري في الرقم القياسي للإنتاج الصناعي أبريل 2020</t>
  </si>
  <si>
    <t>مارس2020</t>
  </si>
  <si>
    <t>التغير الشهري</t>
  </si>
  <si>
    <t>التغير السنوي</t>
  </si>
  <si>
    <t>نسبة التغير في شهر أبريل 2020 مقارنة بـ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</si>
</sst>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B1mmm\-yy"/>
    <numFmt numFmtId="165" formatCode="[$-409]mmm\-yy;@"/>
    <numFmt numFmtId="166" formatCode="0.0000"/>
    <numFmt numFmtId="167" formatCode="0.0%"/>
    <numFmt numFmtId="168" formatCode="yyyy\-mm\-dd;@"/>
  </numFmts>
  <fonts count="23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Frutiger LT Arabic 45 Light"/>
    </font>
    <font>
      <sz val="10"/>
      <name val="Arial"/>
      <family val="2"/>
    </font>
    <font>
      <sz val="10"/>
      <color theme="1"/>
      <name val="Frutiger LT Arabic 45 Light"/>
    </font>
    <font>
      <b/>
      <sz val="12"/>
      <color theme="1"/>
      <name val="Frutiger LT Arabic 45 Light"/>
    </font>
    <font>
      <b/>
      <sz val="12"/>
      <color rgb="FF002060"/>
      <name val="Frutiger LT Arabic 45 Light"/>
    </font>
    <font>
      <b/>
      <sz val="11"/>
      <color theme="1"/>
      <name val="Frutiger LT Arabic 45 Light"/>
    </font>
    <font>
      <sz val="12"/>
      <color theme="1"/>
      <name val="Frutiger LT Arabic 45 Light"/>
    </font>
    <font>
      <b/>
      <sz val="18"/>
      <color rgb="FF0070C0"/>
      <name val="Frutiger LT Arabic 45 Light"/>
    </font>
    <font>
      <sz val="10"/>
      <name val="Frutiger LT Arabic 45 Light"/>
    </font>
    <font>
      <b/>
      <sz val="10"/>
      <name val="Frutiger LT Arabic 45 Light"/>
    </font>
    <font>
      <b/>
      <sz val="10"/>
      <color rgb="FF0070C0"/>
      <name val="Frutiger LT Arabic 45 Light"/>
    </font>
    <font>
      <sz val="9"/>
      <name val="Frutiger LT Arabic 45 Light"/>
    </font>
    <font>
      <sz val="11"/>
      <color rgb="FF0070C0"/>
      <name val="Frutiger LT Arabic 45 Light"/>
    </font>
    <font>
      <b/>
      <sz val="10"/>
      <color rgb="FFFF0000"/>
      <name val="Frutiger LT Arabic 45 Light"/>
    </font>
    <font>
      <b/>
      <sz val="9"/>
      <name val="Frutiger LT Arabic 45 Light"/>
    </font>
    <font>
      <b/>
      <sz val="10"/>
      <color rgb="FF002060"/>
      <name val="Frutiger LT Arabic 45 Light"/>
    </font>
    <font>
      <b/>
      <sz val="12"/>
      <color theme="2" tint="-0.749992370372631"/>
      <name val="Frutiger LT Arabic 45 Light"/>
    </font>
    <font>
      <sz val="11"/>
      <color rgb="FFFF0000"/>
      <name val="Frutiger LT Arabic 45 Light"/>
    </font>
    <font>
      <b/>
      <sz val="10"/>
      <color theme="1"/>
      <name val="Frutiger LT Arabic 45 Light"/>
    </font>
    <font>
      <b/>
      <sz val="12"/>
      <color theme="1" tint="0.34998626667073579"/>
      <name val="Frutiger LT Arabic 45 Light"/>
    </font>
    <font>
      <sz val="11"/>
      <color rgb="FF002060"/>
      <name val="Frutiger LT Arabic 45 Light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9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/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2" tint="-9.9948118533890809E-2"/>
      </bottom>
      <diagonal/>
    </border>
    <border>
      <left/>
      <right/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auto="1"/>
      </left>
      <right/>
      <top style="thin">
        <color theme="2" tint="-9.9948118533890809E-2"/>
      </top>
      <bottom style="thin">
        <color auto="1"/>
      </bottom>
      <diagonal/>
    </border>
    <border>
      <left/>
      <right/>
      <top style="thin">
        <color theme="2" tint="-9.9948118533890809E-2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/>
      <right style="medium">
        <color auto="1"/>
      </right>
      <top style="thin">
        <color auto="1"/>
      </top>
      <bottom style="thin">
        <color theme="0" tint="-0.2499465926084170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auto="1"/>
      </bottom>
      <diagonal/>
    </border>
    <border>
      <left/>
      <right style="medium">
        <color auto="1"/>
      </right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 style="medium">
        <color auto="1"/>
      </bottom>
      <diagonal/>
    </border>
    <border>
      <left/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 style="thin">
        <color auto="1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auto="1"/>
      </left>
      <right/>
      <top style="medium">
        <color auto="1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auto="1"/>
      </top>
      <bottom style="thin">
        <color theme="0" tint="-0.24994659260841701"/>
      </bottom>
      <diagonal/>
    </border>
    <border>
      <left/>
      <right/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/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 style="thin">
        <color theme="2" tint="-0.499984740745262"/>
      </right>
      <top style="thin">
        <color auto="1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auto="1"/>
      </top>
      <bottom/>
      <diagonal/>
    </border>
    <border>
      <left style="thin">
        <color theme="2" tint="-0.499984740745262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theme="2" tint="-0.499984740745262"/>
      </right>
      <top/>
      <bottom style="thin">
        <color auto="1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auto="1"/>
      </bottom>
      <diagonal/>
    </border>
    <border>
      <left style="thin">
        <color theme="2" tint="-0.499984740745262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2" tint="-0.499984740745262"/>
      </right>
      <top style="thin">
        <color auto="1"/>
      </top>
      <bottom style="medium">
        <color auto="1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auto="1"/>
      </top>
      <bottom style="medium">
        <color auto="1"/>
      </bottom>
      <diagonal/>
    </border>
    <border>
      <left style="thin">
        <color theme="2" tint="-0.499984740745262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/>
      <right style="thin">
        <color auto="1"/>
      </right>
      <top/>
      <bottom style="medium">
        <color theme="2" tint="-0.499984740745262"/>
      </bottom>
      <diagonal/>
    </border>
    <border>
      <left style="thin">
        <color auto="1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 style="thin">
        <color auto="1"/>
      </left>
      <right style="thin">
        <color auto="1"/>
      </right>
      <top/>
      <bottom style="medium">
        <color theme="2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/>
      <diagonal/>
    </border>
    <border>
      <left style="thin">
        <color auto="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auto="1"/>
      </left>
      <right/>
      <top/>
      <bottom style="thin">
        <color theme="0" tint="-0.14996795556505021"/>
      </bottom>
      <diagonal/>
    </border>
  </borders>
  <cellStyleXfs count="4">
    <xf numFmtId="0" fontId="0" fillId="0" borderId="0"/>
    <xf numFmtId="0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80">
    <xf numFmtId="0" fontId="0" fillId="0" borderId="0" xfId="0"/>
    <xf numFmtId="2" fontId="2" fillId="0" borderId="23" xfId="0" applyNumberFormat="1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4" borderId="44" xfId="1" applyNumberFormat="1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47" xfId="1" applyNumberFormat="1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4" borderId="53" xfId="1" applyNumberFormat="1" applyFont="1" applyFill="1" applyBorder="1" applyAlignment="1">
      <alignment horizontal="center" vertical="center"/>
    </xf>
    <xf numFmtId="2" fontId="2" fillId="0" borderId="58" xfId="0" applyNumberFormat="1" applyFont="1" applyBorder="1" applyAlignment="1">
      <alignment horizontal="center" vertical="center"/>
    </xf>
    <xf numFmtId="2" fontId="2" fillId="3" borderId="57" xfId="0" applyNumberFormat="1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2" fontId="2" fillId="0" borderId="48" xfId="0" applyNumberFormat="1" applyFont="1" applyBorder="1" applyAlignment="1">
      <alignment horizontal="center" vertical="center"/>
    </xf>
    <xf numFmtId="2" fontId="2" fillId="3" borderId="47" xfId="0" applyNumberFormat="1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2" fontId="2" fillId="0" borderId="52" xfId="0" applyNumberFormat="1" applyFont="1" applyBorder="1" applyAlignment="1">
      <alignment horizontal="center" vertical="center"/>
    </xf>
    <xf numFmtId="2" fontId="2" fillId="3" borderId="53" xfId="0" applyNumberFormat="1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2" fontId="2" fillId="0" borderId="67" xfId="0" applyNumberFormat="1" applyFont="1" applyBorder="1" applyAlignment="1">
      <alignment horizontal="center" vertical="center"/>
    </xf>
    <xf numFmtId="2" fontId="2" fillId="0" borderId="68" xfId="0" applyNumberFormat="1" applyFont="1" applyBorder="1" applyAlignment="1">
      <alignment horizontal="center" vertical="center"/>
    </xf>
    <xf numFmtId="2" fontId="2" fillId="0" borderId="69" xfId="0" applyNumberFormat="1" applyFont="1" applyBorder="1" applyAlignment="1">
      <alignment horizontal="center" vertical="center"/>
    </xf>
    <xf numFmtId="2" fontId="2" fillId="0" borderId="70" xfId="0" applyNumberFormat="1" applyFont="1" applyBorder="1" applyAlignment="1">
      <alignment horizontal="center" vertical="center"/>
    </xf>
    <xf numFmtId="0" fontId="4" fillId="7" borderId="71" xfId="2" applyFont="1" applyFill="1" applyBorder="1" applyAlignment="1">
      <alignment vertical="center"/>
    </xf>
    <xf numFmtId="0" fontId="4" fillId="7" borderId="72" xfId="2" applyFont="1" applyFill="1" applyBorder="1" applyAlignment="1">
      <alignment vertical="center"/>
    </xf>
    <xf numFmtId="0" fontId="4" fillId="7" borderId="73" xfId="2" applyFont="1" applyFill="1" applyBorder="1" applyAlignment="1">
      <alignment vertical="center"/>
    </xf>
    <xf numFmtId="2" fontId="2" fillId="3" borderId="75" xfId="0" applyNumberFormat="1" applyFont="1" applyFill="1" applyBorder="1" applyAlignment="1">
      <alignment horizontal="center" vertical="center"/>
    </xf>
    <xf numFmtId="0" fontId="4" fillId="7" borderId="82" xfId="2" applyFont="1" applyFill="1" applyBorder="1" applyAlignment="1">
      <alignment vertical="center"/>
    </xf>
    <xf numFmtId="0" fontId="4" fillId="7" borderId="86" xfId="2" applyFont="1" applyFill="1" applyBorder="1" applyAlignment="1">
      <alignment vertical="center"/>
    </xf>
    <xf numFmtId="2" fontId="2" fillId="0" borderId="88" xfId="0" applyNumberFormat="1" applyFont="1" applyBorder="1" applyAlignment="1">
      <alignment horizontal="center" vertical="center"/>
    </xf>
    <xf numFmtId="2" fontId="2" fillId="0" borderId="89" xfId="0" applyNumberFormat="1" applyFont="1" applyBorder="1" applyAlignment="1">
      <alignment horizontal="center" vertical="center"/>
    </xf>
    <xf numFmtId="2" fontId="2" fillId="0" borderId="90" xfId="0" applyNumberFormat="1" applyFont="1" applyBorder="1" applyAlignment="1">
      <alignment horizontal="center" vertical="center"/>
    </xf>
    <xf numFmtId="2" fontId="2" fillId="0" borderId="91" xfId="0" applyNumberFormat="1" applyFont="1" applyBorder="1" applyAlignment="1">
      <alignment horizontal="center" vertical="center"/>
    </xf>
    <xf numFmtId="2" fontId="2" fillId="0" borderId="92" xfId="0" applyNumberFormat="1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2" fontId="2" fillId="0" borderId="41" xfId="0" applyNumberFormat="1" applyFont="1" applyBorder="1" applyAlignment="1">
      <alignment horizontal="center" vertical="center"/>
    </xf>
    <xf numFmtId="2" fontId="2" fillId="0" borderId="42" xfId="0" applyNumberFormat="1" applyFont="1" applyBorder="1" applyAlignment="1">
      <alignment horizontal="center" vertical="center"/>
    </xf>
    <xf numFmtId="2" fontId="2" fillId="0" borderId="56" xfId="0" applyNumberFormat="1" applyFont="1" applyBorder="1" applyAlignment="1">
      <alignment horizontal="center" vertical="center"/>
    </xf>
    <xf numFmtId="2" fontId="2" fillId="0" borderId="57" xfId="0" applyNumberFormat="1" applyFont="1" applyBorder="1" applyAlignment="1">
      <alignment horizontal="center" vertical="center"/>
    </xf>
    <xf numFmtId="2" fontId="2" fillId="0" borderId="59" xfId="0" applyNumberFormat="1" applyFont="1" applyBorder="1" applyAlignment="1">
      <alignment horizontal="center" vertical="center"/>
    </xf>
    <xf numFmtId="2" fontId="2" fillId="0" borderId="47" xfId="0" applyNumberFormat="1" applyFont="1" applyBorder="1" applyAlignment="1">
      <alignment horizontal="center" vertical="center"/>
    </xf>
    <xf numFmtId="2" fontId="2" fillId="0" borderId="60" xfId="0" applyNumberFormat="1" applyFont="1" applyBorder="1" applyAlignment="1">
      <alignment horizontal="center" vertical="center"/>
    </xf>
    <xf numFmtId="2" fontId="2" fillId="0" borderId="53" xfId="0" applyNumberFormat="1" applyFont="1" applyBorder="1" applyAlignment="1">
      <alignment horizontal="center" vertical="center"/>
    </xf>
    <xf numFmtId="0" fontId="2" fillId="0" borderId="0" xfId="0" applyFont="1"/>
    <xf numFmtId="0" fontId="5" fillId="2" borderId="2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2" fontId="2" fillId="0" borderId="39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2" fontId="2" fillId="0" borderId="40" xfId="0" applyNumberFormat="1" applyFont="1" applyBorder="1" applyAlignment="1">
      <alignment horizontal="center" vertical="center"/>
    </xf>
    <xf numFmtId="2" fontId="2" fillId="0" borderId="74" xfId="0" applyNumberFormat="1" applyFont="1" applyBorder="1" applyAlignment="1">
      <alignment horizontal="center" vertical="center"/>
    </xf>
    <xf numFmtId="2" fontId="2" fillId="0" borderId="75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7" fillId="0" borderId="56" xfId="0" applyFont="1" applyBorder="1" applyAlignment="1">
      <alignment horizontal="left" vertical="center"/>
    </xf>
    <xf numFmtId="0" fontId="7" fillId="0" borderId="57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/>
    </xf>
    <xf numFmtId="0" fontId="7" fillId="0" borderId="60" xfId="0" applyFont="1" applyBorder="1" applyAlignment="1">
      <alignment horizontal="left" vertical="center"/>
    </xf>
    <xf numFmtId="0" fontId="7" fillId="0" borderId="5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0" xfId="0" applyFont="1" applyFill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165" fontId="7" fillId="5" borderId="30" xfId="0" applyNumberFormat="1" applyFont="1" applyFill="1" applyBorder="1" applyAlignment="1">
      <alignment horizontal="center"/>
    </xf>
    <xf numFmtId="165" fontId="7" fillId="5" borderId="31" xfId="0" applyNumberFormat="1" applyFont="1" applyFill="1" applyBorder="1" applyAlignment="1">
      <alignment horizontal="center"/>
    </xf>
    <xf numFmtId="0" fontId="7" fillId="5" borderId="32" xfId="0" applyFont="1" applyFill="1" applyBorder="1" applyAlignment="1">
      <alignment horizontal="center"/>
    </xf>
    <xf numFmtId="0" fontId="2" fillId="0" borderId="0" xfId="0" applyNumberFormat="1" applyFont="1"/>
    <xf numFmtId="0" fontId="2" fillId="0" borderId="0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2" fontId="7" fillId="0" borderId="76" xfId="0" applyNumberFormat="1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2" fontId="2" fillId="0" borderId="77" xfId="1" applyNumberFormat="1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0" xfId="0" applyFont="1" applyFill="1" applyBorder="1"/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2" fontId="2" fillId="0" borderId="78" xfId="1" applyNumberFormat="1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2" fontId="2" fillId="0" borderId="0" xfId="1" applyNumberFormat="1" applyFont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164" fontId="7" fillId="5" borderId="79" xfId="0" applyNumberFormat="1" applyFont="1" applyFill="1" applyBorder="1" applyAlignment="1">
      <alignment horizontal="center" vertical="center"/>
    </xf>
    <xf numFmtId="164" fontId="7" fillId="5" borderId="81" xfId="0" applyNumberFormat="1" applyFont="1" applyFill="1" applyBorder="1" applyAlignment="1">
      <alignment horizontal="center" vertical="center"/>
    </xf>
    <xf numFmtId="164" fontId="7" fillId="5" borderId="80" xfId="0" applyNumberFormat="1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2" fontId="2" fillId="0" borderId="55" xfId="0" applyNumberFormat="1" applyFont="1" applyBorder="1" applyAlignment="1">
      <alignment horizontal="center" vertical="center"/>
    </xf>
    <xf numFmtId="2" fontId="2" fillId="0" borderId="54" xfId="0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2" applyFont="1"/>
    <xf numFmtId="0" fontId="10" fillId="0" borderId="0" xfId="2" applyFont="1" applyAlignment="1">
      <alignment horizontal="center" vertical="center"/>
    </xf>
    <xf numFmtId="0" fontId="11" fillId="3" borderId="12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center" vertical="center"/>
    </xf>
    <xf numFmtId="168" fontId="11" fillId="5" borderId="23" xfId="2" applyNumberFormat="1" applyFont="1" applyFill="1" applyBorder="1" applyAlignment="1">
      <alignment horizontal="center" vertical="center"/>
    </xf>
    <xf numFmtId="49" fontId="11" fillId="7" borderId="23" xfId="2" applyNumberFormat="1" applyFont="1" applyFill="1" applyBorder="1" applyAlignment="1">
      <alignment horizontal="center" vertical="center"/>
    </xf>
    <xf numFmtId="49" fontId="11" fillId="5" borderId="23" xfId="2" applyNumberFormat="1" applyFont="1" applyFill="1" applyBorder="1" applyAlignment="1">
      <alignment horizontal="center" vertical="center"/>
    </xf>
    <xf numFmtId="0" fontId="11" fillId="3" borderId="12" xfId="2" applyFont="1" applyFill="1" applyBorder="1" applyAlignment="1">
      <alignment horizontal="right" vertical="center"/>
    </xf>
    <xf numFmtId="0" fontId="11" fillId="3" borderId="14" xfId="2" applyFont="1" applyFill="1" applyBorder="1" applyAlignment="1">
      <alignment horizontal="left" vertical="center"/>
    </xf>
    <xf numFmtId="0" fontId="12" fillId="2" borderId="13" xfId="2" applyFont="1" applyFill="1" applyBorder="1" applyAlignment="1">
      <alignment horizontal="center" vertical="center"/>
    </xf>
    <xf numFmtId="17" fontId="10" fillId="5" borderId="12" xfId="2" applyNumberFormat="1" applyFont="1" applyFill="1" applyBorder="1" applyAlignment="1">
      <alignment horizontal="center" vertical="center"/>
    </xf>
    <xf numFmtId="0" fontId="10" fillId="5" borderId="12" xfId="2" applyFont="1" applyFill="1" applyBorder="1" applyAlignment="1">
      <alignment horizontal="center" vertical="center"/>
    </xf>
    <xf numFmtId="17" fontId="10" fillId="7" borderId="12" xfId="2" applyNumberFormat="1" applyFont="1" applyFill="1" applyBorder="1" applyAlignment="1">
      <alignment horizontal="center" vertical="center"/>
    </xf>
    <xf numFmtId="0" fontId="11" fillId="3" borderId="14" xfId="2" applyFont="1" applyFill="1" applyBorder="1" applyAlignment="1">
      <alignment horizontal="right" vertical="center"/>
    </xf>
    <xf numFmtId="166" fontId="12" fillId="2" borderId="71" xfId="2" applyNumberFormat="1" applyFont="1" applyFill="1" applyBorder="1" applyAlignment="1">
      <alignment horizontal="center" vertical="center"/>
    </xf>
    <xf numFmtId="2" fontId="10" fillId="5" borderId="71" xfId="2" applyNumberFormat="1" applyFont="1" applyFill="1" applyBorder="1" applyAlignment="1">
      <alignment horizontal="center" vertical="center"/>
    </xf>
    <xf numFmtId="2" fontId="10" fillId="7" borderId="71" xfId="2" applyNumberFormat="1" applyFont="1" applyFill="1" applyBorder="1" applyAlignment="1">
      <alignment horizontal="center" vertical="center"/>
    </xf>
    <xf numFmtId="0" fontId="13" fillId="7" borderId="71" xfId="2" applyFont="1" applyFill="1" applyBorder="1" applyAlignment="1">
      <alignment horizontal="right" vertical="center" wrapText="1" shrinkToFit="1"/>
    </xf>
    <xf numFmtId="2" fontId="10" fillId="0" borderId="0" xfId="2" applyNumberFormat="1" applyFont="1"/>
    <xf numFmtId="167" fontId="14" fillId="0" borderId="0" xfId="3" applyNumberFormat="1" applyFont="1" applyAlignment="1">
      <alignment horizontal="center" vertical="center"/>
    </xf>
    <xf numFmtId="166" fontId="12" fillId="2" borderId="72" xfId="2" applyNumberFormat="1" applyFont="1" applyFill="1" applyBorder="1" applyAlignment="1">
      <alignment horizontal="center" vertical="center"/>
    </xf>
    <xf numFmtId="2" fontId="10" fillId="5" borderId="72" xfId="2" applyNumberFormat="1" applyFont="1" applyFill="1" applyBorder="1" applyAlignment="1">
      <alignment horizontal="center" vertical="center"/>
    </xf>
    <xf numFmtId="2" fontId="10" fillId="7" borderId="72" xfId="2" applyNumberFormat="1" applyFont="1" applyFill="1" applyBorder="1" applyAlignment="1">
      <alignment horizontal="center" vertical="center"/>
    </xf>
    <xf numFmtId="0" fontId="13" fillId="7" borderId="72" xfId="2" applyFont="1" applyFill="1" applyBorder="1" applyAlignment="1">
      <alignment horizontal="right" vertical="center" wrapText="1" shrinkToFit="1"/>
    </xf>
    <xf numFmtId="166" fontId="12" fillId="2" borderId="73" xfId="2" applyNumberFormat="1" applyFont="1" applyFill="1" applyBorder="1" applyAlignment="1">
      <alignment horizontal="center" vertical="center"/>
    </xf>
    <xf numFmtId="2" fontId="10" fillId="5" borderId="73" xfId="2" applyNumberFormat="1" applyFont="1" applyFill="1" applyBorder="1" applyAlignment="1">
      <alignment horizontal="center" vertical="center"/>
    </xf>
    <xf numFmtId="2" fontId="10" fillId="7" borderId="73" xfId="2" applyNumberFormat="1" applyFont="1" applyFill="1" applyBorder="1" applyAlignment="1">
      <alignment horizontal="center" vertical="center"/>
    </xf>
    <xf numFmtId="0" fontId="13" fillId="7" borderId="73" xfId="2" applyFont="1" applyFill="1" applyBorder="1" applyAlignment="1">
      <alignment horizontal="right" vertical="center" wrapText="1" shrinkToFit="1"/>
    </xf>
    <xf numFmtId="0" fontId="11" fillId="3" borderId="23" xfId="2" applyFont="1" applyFill="1" applyBorder="1" applyAlignment="1">
      <alignment vertical="center"/>
    </xf>
    <xf numFmtId="166" fontId="10" fillId="2" borderId="23" xfId="2" applyNumberFormat="1" applyFont="1" applyFill="1" applyBorder="1" applyAlignment="1">
      <alignment horizontal="center" vertical="center"/>
    </xf>
    <xf numFmtId="2" fontId="10" fillId="5" borderId="23" xfId="2" applyNumberFormat="1" applyFont="1" applyFill="1" applyBorder="1" applyAlignment="1">
      <alignment horizontal="center" vertical="center"/>
    </xf>
    <xf numFmtId="2" fontId="15" fillId="5" borderId="23" xfId="2" applyNumberFormat="1" applyFont="1" applyFill="1" applyBorder="1" applyAlignment="1">
      <alignment horizontal="center" vertical="center"/>
    </xf>
    <xf numFmtId="2" fontId="10" fillId="7" borderId="23" xfId="2" applyNumberFormat="1" applyFont="1" applyFill="1" applyBorder="1" applyAlignment="1">
      <alignment horizontal="center" vertical="center"/>
    </xf>
    <xf numFmtId="2" fontId="15" fillId="7" borderId="23" xfId="2" applyNumberFormat="1" applyFont="1" applyFill="1" applyBorder="1" applyAlignment="1">
      <alignment horizontal="center" vertical="center"/>
    </xf>
    <xf numFmtId="0" fontId="16" fillId="3" borderId="23" xfId="2" applyFont="1" applyFill="1" applyBorder="1" applyAlignment="1">
      <alignment horizontal="right" vertical="center"/>
    </xf>
    <xf numFmtId="2" fontId="10" fillId="0" borderId="0" xfId="2" applyNumberFormat="1" applyFont="1" applyAlignment="1">
      <alignment horizontal="center" vertical="center"/>
    </xf>
    <xf numFmtId="167" fontId="10" fillId="0" borderId="0" xfId="2" applyNumberFormat="1" applyFont="1"/>
    <xf numFmtId="0" fontId="9" fillId="0" borderId="0" xfId="2" applyFont="1" applyAlignment="1">
      <alignment horizontal="center" vertical="center"/>
    </xf>
    <xf numFmtId="0" fontId="11" fillId="3" borderId="12" xfId="2" applyFont="1" applyFill="1" applyBorder="1" applyAlignment="1">
      <alignment vertical="center"/>
    </xf>
    <xf numFmtId="0" fontId="11" fillId="8" borderId="0" xfId="2" applyFont="1" applyFill="1" applyAlignment="1">
      <alignment horizontal="center" vertical="center"/>
    </xf>
    <xf numFmtId="167" fontId="17" fillId="0" borderId="0" xfId="3" applyNumberFormat="1" applyFont="1" applyAlignment="1">
      <alignment horizontal="center" vertical="center"/>
    </xf>
    <xf numFmtId="0" fontId="11" fillId="3" borderId="72" xfId="2" applyFont="1" applyFill="1" applyBorder="1" applyAlignment="1">
      <alignment vertical="center"/>
    </xf>
    <xf numFmtId="167" fontId="17" fillId="0" borderId="87" xfId="3" applyNumberFormat="1" applyFont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18" fillId="6" borderId="39" xfId="0" applyFont="1" applyFill="1" applyBorder="1" applyAlignment="1">
      <alignment horizontal="center" vertical="center"/>
    </xf>
    <xf numFmtId="0" fontId="18" fillId="6" borderId="19" xfId="0" applyFont="1" applyFill="1" applyBorder="1" applyAlignment="1">
      <alignment horizontal="center" vertical="center"/>
    </xf>
    <xf numFmtId="0" fontId="18" fillId="6" borderId="2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2" fillId="5" borderId="61" xfId="0" applyFont="1" applyFill="1" applyBorder="1" applyAlignment="1">
      <alignment horizontal="center" vertical="center"/>
    </xf>
    <xf numFmtId="0" fontId="2" fillId="5" borderId="62" xfId="0" applyFont="1" applyFill="1" applyBorder="1" applyAlignment="1">
      <alignment horizontal="center" vertical="center"/>
    </xf>
    <xf numFmtId="0" fontId="2" fillId="4" borderId="63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64" xfId="0" applyFont="1" applyFill="1" applyBorder="1" applyAlignment="1">
      <alignment horizontal="center" vertical="center"/>
    </xf>
    <xf numFmtId="0" fontId="2" fillId="5" borderId="65" xfId="0" applyFont="1" applyFill="1" applyBorder="1" applyAlignment="1">
      <alignment horizontal="center" vertical="center"/>
    </xf>
    <xf numFmtId="0" fontId="2" fillId="4" borderId="6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6" borderId="6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4" fillId="5" borderId="18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17" fontId="4" fillId="5" borderId="19" xfId="0" applyNumberFormat="1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0" fillId="6" borderId="13" xfId="0" applyFont="1" applyFill="1" applyBorder="1" applyAlignment="1">
      <alignment horizontal="center"/>
    </xf>
    <xf numFmtId="10" fontId="7" fillId="0" borderId="6" xfId="0" applyNumberFormat="1" applyFont="1" applyBorder="1" applyAlignment="1">
      <alignment horizontal="center" vertical="center"/>
    </xf>
    <xf numFmtId="10" fontId="7" fillId="0" borderId="22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67" fontId="2" fillId="0" borderId="0" xfId="0" applyNumberFormat="1" applyFont="1"/>
    <xf numFmtId="0" fontId="4" fillId="6" borderId="13" xfId="0" applyFont="1" applyFill="1" applyBorder="1" applyAlignment="1">
      <alignment horizontal="center"/>
    </xf>
    <xf numFmtId="167" fontId="2" fillId="0" borderId="8" xfId="0" applyNumberFormat="1" applyFont="1" applyBorder="1" applyAlignment="1">
      <alignment horizontal="center" vertical="center"/>
    </xf>
    <xf numFmtId="167" fontId="2" fillId="0" borderId="16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6" borderId="14" xfId="0" applyFont="1" applyFill="1" applyBorder="1" applyAlignment="1">
      <alignment horizontal="center"/>
    </xf>
    <xf numFmtId="167" fontId="2" fillId="0" borderId="9" xfId="0" applyNumberFormat="1" applyFont="1" applyBorder="1" applyAlignment="1">
      <alignment horizontal="center" vertical="center"/>
    </xf>
    <xf numFmtId="167" fontId="2" fillId="0" borderId="17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1" applyNumberFormat="1" applyFont="1"/>
    <xf numFmtId="0" fontId="21" fillId="5" borderId="0" xfId="0" applyFont="1" applyFill="1" applyBorder="1" applyAlignment="1">
      <alignment horizontal="center" vertical="center"/>
    </xf>
    <xf numFmtId="0" fontId="20" fillId="6" borderId="18" xfId="0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6" borderId="42" xfId="0" applyFont="1" applyFill="1" applyBorder="1" applyAlignment="1">
      <alignment horizontal="center" vertical="center"/>
    </xf>
    <xf numFmtId="0" fontId="2" fillId="5" borderId="41" xfId="0" applyNumberFormat="1" applyFont="1" applyFill="1" applyBorder="1" applyAlignment="1">
      <alignment horizontal="center" vertical="center"/>
    </xf>
    <xf numFmtId="0" fontId="2" fillId="5" borderId="23" xfId="0" applyNumberFormat="1" applyFont="1" applyFill="1" applyBorder="1" applyAlignment="1">
      <alignment horizontal="center" vertical="center"/>
    </xf>
    <xf numFmtId="0" fontId="2" fillId="5" borderId="42" xfId="0" applyNumberFormat="1" applyFont="1" applyFill="1" applyBorder="1" applyAlignment="1">
      <alignment horizontal="center" vertical="center"/>
    </xf>
    <xf numFmtId="0" fontId="2" fillId="5" borderId="17" xfId="0" applyNumberFormat="1" applyFont="1" applyFill="1" applyBorder="1" applyAlignment="1">
      <alignment horizontal="center" vertical="center"/>
    </xf>
    <xf numFmtId="0" fontId="2" fillId="5" borderId="14" xfId="0" applyNumberFormat="1" applyFont="1" applyFill="1" applyBorder="1" applyAlignment="1">
      <alignment horizontal="center" vertical="center"/>
    </xf>
    <xf numFmtId="0" fontId="11" fillId="3" borderId="8" xfId="2" applyFont="1" applyFill="1" applyBorder="1" applyAlignment="1">
      <alignment vertical="center"/>
    </xf>
    <xf numFmtId="0" fontId="11" fillId="3" borderId="8" xfId="2" applyFont="1" applyFill="1" applyBorder="1" applyAlignment="1">
      <alignment horizontal="center" vertical="center"/>
    </xf>
    <xf numFmtId="0" fontId="11" fillId="3" borderId="0" xfId="2" applyFont="1" applyFill="1" applyAlignment="1">
      <alignment horizontal="center" vertical="center"/>
    </xf>
    <xf numFmtId="0" fontId="13" fillId="7" borderId="94" xfId="2" applyFont="1" applyFill="1" applyBorder="1" applyAlignment="1">
      <alignment horizontal="right" vertical="center" wrapText="1" shrinkToFit="1"/>
    </xf>
    <xf numFmtId="167" fontId="22" fillId="0" borderId="95" xfId="3" applyNumberFormat="1" applyFont="1" applyBorder="1" applyAlignment="1">
      <alignment horizontal="center" vertical="center"/>
    </xf>
    <xf numFmtId="167" fontId="22" fillId="0" borderId="94" xfId="3" applyNumberFormat="1" applyFont="1" applyBorder="1" applyAlignment="1">
      <alignment horizontal="center" vertical="center"/>
    </xf>
    <xf numFmtId="0" fontId="13" fillId="7" borderId="87" xfId="2" applyFont="1" applyFill="1" applyBorder="1" applyAlignment="1">
      <alignment horizontal="right" vertical="center" wrapText="1" shrinkToFit="1"/>
    </xf>
    <xf numFmtId="167" fontId="22" fillId="0" borderId="85" xfId="3" applyNumberFormat="1" applyFont="1" applyBorder="1" applyAlignment="1">
      <alignment horizontal="center" vertical="center"/>
    </xf>
    <xf numFmtId="167" fontId="22" fillId="0" borderId="87" xfId="3" applyNumberFormat="1" applyFont="1" applyBorder="1" applyAlignment="1">
      <alignment horizontal="center" vertical="center"/>
    </xf>
    <xf numFmtId="0" fontId="16" fillId="3" borderId="87" xfId="2" applyFont="1" applyFill="1" applyBorder="1" applyAlignment="1">
      <alignment horizontal="right" vertical="center"/>
    </xf>
    <xf numFmtId="0" fontId="13" fillId="7" borderId="84" xfId="2" applyFont="1" applyFill="1" applyBorder="1" applyAlignment="1">
      <alignment horizontal="right" vertical="center" wrapText="1" shrinkToFit="1"/>
    </xf>
    <xf numFmtId="167" fontId="22" fillId="0" borderId="83" xfId="3" applyNumberFormat="1" applyFont="1" applyBorder="1" applyAlignment="1">
      <alignment horizontal="center" vertical="center"/>
    </xf>
    <xf numFmtId="167" fontId="22" fillId="0" borderId="84" xfId="3" applyNumberFormat="1" applyFont="1" applyBorder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Percent" xfId="1" builtinId="5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Change in IPI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IPI!$B$30</c:f>
              <c:strCache>
                <c:ptCount val="1"/>
                <c:pt idx="0">
                  <c:v>IPI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-2.2127159478199598E-2"/>
                  <c:y val="-3.4289398035771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76-43FE-97DF-DAE9058C625C}"/>
                </c:ext>
              </c:extLst>
            </c:dLbl>
            <c:dLbl>
              <c:idx val="1"/>
              <c:layout>
                <c:manualLayout>
                  <c:x val="-1.6344710642513E-2"/>
                  <c:y val="-4.5836524532794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76-43FE-97DF-DAE9058C625C}"/>
                </c:ext>
              </c:extLst>
            </c:dLbl>
            <c:dLbl>
              <c:idx val="2"/>
              <c:layout>
                <c:manualLayout>
                  <c:x val="-4.0148526210343101E-2"/>
                  <c:y val="2.9605725513819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76-43FE-97DF-DAE9058C625C}"/>
                </c:ext>
              </c:extLst>
            </c:dLbl>
            <c:dLbl>
              <c:idx val="3"/>
              <c:layout>
                <c:manualLayout>
                  <c:x val="-2.6391551802293401E-2"/>
                  <c:y val="-4.4688361323255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76-43FE-97DF-DAE9058C625C}"/>
                </c:ext>
              </c:extLst>
            </c:dLbl>
            <c:dLbl>
              <c:idx val="4"/>
              <c:layout>
                <c:manualLayout>
                  <c:x val="-4.2991454426405701E-2"/>
                  <c:y val="2.9605725513818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76-43FE-97DF-DAE9058C625C}"/>
                </c:ext>
              </c:extLst>
            </c:dLbl>
            <c:dLbl>
              <c:idx val="5"/>
              <c:layout>
                <c:manualLayout>
                  <c:x val="-3.0962734135845001E-2"/>
                  <c:y val="4.3254019477073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76-43FE-97DF-DAE9058C625C}"/>
                </c:ext>
              </c:extLst>
            </c:dLbl>
            <c:dLbl>
              <c:idx val="6"/>
              <c:layout>
                <c:manualLayout>
                  <c:x val="-1.1261465451147E-2"/>
                  <c:y val="3.855055003370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276-43FE-97DF-DAE9058C625C}"/>
                </c:ext>
              </c:extLst>
            </c:dLbl>
            <c:dLbl>
              <c:idx val="7"/>
              <c:layout>
                <c:manualLayout>
                  <c:x val="-3.1210315128519399E-2"/>
                  <c:y val="-3.64984294995912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76-43FE-97DF-DAE9058C625C}"/>
                </c:ext>
              </c:extLst>
            </c:dLbl>
            <c:dLbl>
              <c:idx val="8"/>
              <c:layout>
                <c:manualLayout>
                  <c:x val="-4.5635109564792803E-2"/>
                  <c:y val="2.92123157019976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76-43FE-97DF-DAE9058C625C}"/>
                </c:ext>
              </c:extLst>
            </c:dLbl>
            <c:dLbl>
              <c:idx val="9"/>
              <c:layout>
                <c:manualLayout>
                  <c:x val="-2.4102994588363E-2"/>
                  <c:y val="-4.06715144213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76-43FE-97DF-DAE9058C625C}"/>
                </c:ext>
              </c:extLst>
            </c:dLbl>
            <c:dLbl>
              <c:idx val="10"/>
              <c:layout>
                <c:manualLayout>
                  <c:x val="-2.97888510204882E-2"/>
                  <c:y val="3.9611032227528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276-43FE-97DF-DAE9058C625C}"/>
                </c:ext>
              </c:extLst>
            </c:dLbl>
            <c:dLbl>
              <c:idx val="11"/>
              <c:layout>
                <c:manualLayout>
                  <c:x val="-2.69459228044256E-2"/>
                  <c:y val="-4.7427391248225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276-43FE-97DF-DAE9058C625C}"/>
                </c:ext>
              </c:extLst>
            </c:dLbl>
            <c:dLbl>
              <c:idx val="13"/>
              <c:layout>
                <c:manualLayout>
                  <c:x val="-3.0588564489140199E-2"/>
                  <c:y val="4.3254019477073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276-43FE-97DF-DAE9058C62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IPI!$C$30:$T$31</c:f>
              <c:multiLvlStrCache>
                <c:ptCount val="1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</c:lvl>
                <c:lvl>
                  <c:pt idx="6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IPI!$C$32:$R$32</c:f>
              <c:numCache>
                <c:formatCode>0.00</c:formatCode>
                <c:ptCount val="16"/>
                <c:pt idx="0">
                  <c:v>-0.85671205128354933</c:v>
                </c:pt>
                <c:pt idx="1">
                  <c:v>-2.035197881341118</c:v>
                </c:pt>
                <c:pt idx="2">
                  <c:v>-5.9637213763966148</c:v>
                </c:pt>
                <c:pt idx="3">
                  <c:v>-6.3804787795213409</c:v>
                </c:pt>
                <c:pt idx="4">
                  <c:v>-9.0020485176456457</c:v>
                </c:pt>
                <c:pt idx="5">
                  <c:v>-10.276833705458225</c:v>
                </c:pt>
                <c:pt idx="6">
                  <c:v>-9.1024040859277253</c:v>
                </c:pt>
                <c:pt idx="7">
                  <c:v>-7.2689872150142634</c:v>
                </c:pt>
                <c:pt idx="8">
                  <c:v>-11.289716055994583</c:v>
                </c:pt>
                <c:pt idx="9">
                  <c:v>-2.4543911160497691</c:v>
                </c:pt>
                <c:pt idx="10">
                  <c:v>-8.1037220007117252</c:v>
                </c:pt>
                <c:pt idx="11">
                  <c:v>-6.3464014616112117</c:v>
                </c:pt>
                <c:pt idx="12">
                  <c:v>-6.6784213830440642</c:v>
                </c:pt>
                <c:pt idx="13">
                  <c:v>-5.7210502566983639</c:v>
                </c:pt>
                <c:pt idx="14">
                  <c:v>-3.286180213463552</c:v>
                </c:pt>
                <c:pt idx="15">
                  <c:v>7.0449605579978662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276-43FE-97DF-DAE9058C62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2245088"/>
        <c:axId val="336050832"/>
      </c:lineChart>
      <c:catAx>
        <c:axId val="11224508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6050832"/>
        <c:crosses val="max"/>
        <c:auto val="1"/>
        <c:lblAlgn val="ctr"/>
        <c:lblOffset val="100"/>
        <c:noMultiLvlLbl val="1"/>
      </c:catAx>
      <c:valAx>
        <c:axId val="33605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4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Non-oil Industrial Production </a:t>
            </a:r>
          </a:p>
          <a:p>
            <a:pPr>
              <a:defRPr/>
            </a:pPr>
            <a:r>
              <a:rPr lang="en-US"/>
              <a:t>April 2020 (annual and monthly changes)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'Manufacturing production Graph'!$B$4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D46-460C-AE88-582470F5F546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85FE-494C-B6E6-913C51F088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'Manufacturing production Graph'!$A$5:$A$18</c:f>
              <c:strCache>
                <c:ptCount val="14"/>
                <c:pt idx="0">
                  <c:v>Manufacture of clothing</c:v>
                </c:pt>
                <c:pt idx="1">
                  <c:v>Manufacture of machinery and equipment n.e.c.</c:v>
                </c:pt>
                <c:pt idx="2">
                  <c:v>Manufacture of rubber and plastics products</c:v>
                </c:pt>
                <c:pt idx="3">
                  <c:v>Manufacture of furniture</c:v>
                </c:pt>
                <c:pt idx="4">
                  <c:v>Manufacture of paper and paper products</c:v>
                </c:pt>
                <c:pt idx="5">
                  <c:v>Manufacture of electrical equipment</c:v>
                </c:pt>
                <c:pt idx="6">
                  <c:v>Manufacture of coke and refined petroleum products</c:v>
                </c:pt>
                <c:pt idx="7">
                  <c:v>Manufacture of other non-metallic mineral products</c:v>
                </c:pt>
                <c:pt idx="8">
                  <c:v>Manufacturing production Index</c:v>
                </c:pt>
                <c:pt idx="9">
                  <c:v>Manufacture of basic metals</c:v>
                </c:pt>
                <c:pt idx="10">
                  <c:v>Manufacture of chemicals and chemical products</c:v>
                </c:pt>
                <c:pt idx="11">
                  <c:v>Manufacture of food products</c:v>
                </c:pt>
                <c:pt idx="12">
                  <c:v>Manufacture of fabricated metal products</c:v>
                </c:pt>
                <c:pt idx="13">
                  <c:v>Manufacture of beverages</c:v>
                </c:pt>
              </c:strCache>
            </c:strRef>
          </c:cat>
          <c:val>
            <c:numRef>
              <c:f>'Manufacturing production Graph'!$B$5:$B$18</c:f>
              <c:numCache>
                <c:formatCode>0.0%</c:formatCode>
                <c:ptCount val="14"/>
                <c:pt idx="0">
                  <c:v>-0.48889353009420133</c:v>
                </c:pt>
                <c:pt idx="1">
                  <c:v>-0.41602906363469017</c:v>
                </c:pt>
                <c:pt idx="2">
                  <c:v>-0.38870814091992512</c:v>
                </c:pt>
                <c:pt idx="3">
                  <c:v>-0.4689870008845084</c:v>
                </c:pt>
                <c:pt idx="4">
                  <c:v>-0.44408909301730326</c:v>
                </c:pt>
                <c:pt idx="5">
                  <c:v>-0.37233684393828026</c:v>
                </c:pt>
                <c:pt idx="6">
                  <c:v>-0.28173176080214324</c:v>
                </c:pt>
                <c:pt idx="7">
                  <c:v>-0.3262341476265711</c:v>
                </c:pt>
                <c:pt idx="8">
                  <c:v>-0.23557034768627316</c:v>
                </c:pt>
                <c:pt idx="9">
                  <c:v>-0.33577934314930713</c:v>
                </c:pt>
                <c:pt idx="10">
                  <c:v>-0.14103027380042255</c:v>
                </c:pt>
                <c:pt idx="11">
                  <c:v>-6.4616013627698532E-2</c:v>
                </c:pt>
                <c:pt idx="12">
                  <c:v>-0.29594952249613149</c:v>
                </c:pt>
                <c:pt idx="13">
                  <c:v>-6.1761945194249712E-2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46-460C-AE88-582470F5F546}"/>
            </c:ext>
          </c:extLst>
        </c:ser>
        <c:ser>
          <c:idx val="1"/>
          <c:order val="1"/>
          <c:tx>
            <c:strRef>
              <c:f>'Manufacturing production Graph'!$C$4</c:f>
              <c:strCache>
                <c:ptCount val="1"/>
                <c:pt idx="0">
                  <c:v>annual change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D46-460C-AE88-582470F5F546}"/>
              </c:ext>
            </c:extLst>
          </c:dPt>
          <c:dPt>
            <c:idx val="8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85FE-494C-B6E6-913C51F088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'Manufacturing production Graph'!$A$5:$A$18</c:f>
              <c:strCache>
                <c:ptCount val="14"/>
                <c:pt idx="0">
                  <c:v>Manufacture of clothing</c:v>
                </c:pt>
                <c:pt idx="1">
                  <c:v>Manufacture of machinery and equipment n.e.c.</c:v>
                </c:pt>
                <c:pt idx="2">
                  <c:v>Manufacture of rubber and plastics products</c:v>
                </c:pt>
                <c:pt idx="3">
                  <c:v>Manufacture of furniture</c:v>
                </c:pt>
                <c:pt idx="4">
                  <c:v>Manufacture of paper and paper products</c:v>
                </c:pt>
                <c:pt idx="5">
                  <c:v>Manufacture of electrical equipment</c:v>
                </c:pt>
                <c:pt idx="6">
                  <c:v>Manufacture of coke and refined petroleum products</c:v>
                </c:pt>
                <c:pt idx="7">
                  <c:v>Manufacture of other non-metallic mineral products</c:v>
                </c:pt>
                <c:pt idx="8">
                  <c:v>Manufacturing production Index</c:v>
                </c:pt>
                <c:pt idx="9">
                  <c:v>Manufacture of basic metals</c:v>
                </c:pt>
                <c:pt idx="10">
                  <c:v>Manufacture of chemicals and chemical products</c:v>
                </c:pt>
                <c:pt idx="11">
                  <c:v>Manufacture of food products</c:v>
                </c:pt>
                <c:pt idx="12">
                  <c:v>Manufacture of fabricated metal products</c:v>
                </c:pt>
                <c:pt idx="13">
                  <c:v>Manufacture of beverages</c:v>
                </c:pt>
              </c:strCache>
            </c:strRef>
          </c:cat>
          <c:val>
            <c:numRef>
              <c:f>'Manufacturing production Graph'!$C$5:$C$18</c:f>
              <c:numCache>
                <c:formatCode>0.0%</c:formatCode>
                <c:ptCount val="14"/>
                <c:pt idx="0">
                  <c:v>-0.61723211801186628</c:v>
                </c:pt>
                <c:pt idx="1">
                  <c:v>-0.56115539294306171</c:v>
                </c:pt>
                <c:pt idx="2">
                  <c:v>-0.55080412911262944</c:v>
                </c:pt>
                <c:pt idx="3">
                  <c:v>-0.54016599962445833</c:v>
                </c:pt>
                <c:pt idx="4">
                  <c:v>-0.50065647484162057</c:v>
                </c:pt>
                <c:pt idx="5">
                  <c:v>-0.43619626291063529</c:v>
                </c:pt>
                <c:pt idx="6">
                  <c:v>-0.39369681199463458</c:v>
                </c:pt>
                <c:pt idx="7">
                  <c:v>-0.338821765136747</c:v>
                </c:pt>
                <c:pt idx="8">
                  <c:v>-0.32114356192670812</c:v>
                </c:pt>
                <c:pt idx="9">
                  <c:v>-0.31771465634937923</c:v>
                </c:pt>
                <c:pt idx="10">
                  <c:v>-0.22414828374577322</c:v>
                </c:pt>
                <c:pt idx="11">
                  <c:v>-0.20457328375586237</c:v>
                </c:pt>
                <c:pt idx="12">
                  <c:v>-0.1759485564786778</c:v>
                </c:pt>
                <c:pt idx="13">
                  <c:v>2.6639023115297533E-2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46-460C-AE88-582470F5F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36050048"/>
        <c:axId val="337353064"/>
      </c:barChart>
      <c:catAx>
        <c:axId val="336050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7353064"/>
        <c:crosses val="autoZero"/>
        <c:auto val="1"/>
        <c:lblAlgn val="ctr"/>
        <c:lblOffset val="100"/>
        <c:noMultiLvlLbl val="0"/>
      </c:catAx>
      <c:valAx>
        <c:axId val="337353064"/>
        <c:scaling>
          <c:orientation val="minMax"/>
        </c:scaling>
        <c:delete val="0"/>
        <c:axPos val="b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6050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400" b="1">
                <a:solidFill>
                  <a:schemeClr val="tx2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التغير السنوي في الرقم القياسي للإنتاج الصناعي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2552301255230099E-2"/>
          <c:y val="0.11990690817618301"/>
          <c:w val="0.94271538233453001"/>
          <c:h val="0.77279758431867096"/>
        </c:manualLayout>
      </c:layout>
      <c:lineChart>
        <c:grouping val="stacked"/>
        <c:varyColors val="0"/>
        <c:ser>
          <c:idx val="0"/>
          <c:order val="0"/>
          <c:spPr>
            <a:ln w="25400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-2.6688434222496199E-2"/>
                  <c:y val="2.51836223170519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81-4F36-98F6-3CDE26FBA37C}"/>
                </c:ext>
              </c:extLst>
            </c:dLbl>
            <c:dLbl>
              <c:idx val="1"/>
              <c:layout>
                <c:manualLayout>
                  <c:x val="-5.4502431945362098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81-4F36-98F6-3CDE26FBA37C}"/>
                </c:ext>
              </c:extLst>
            </c:dLbl>
            <c:dLbl>
              <c:idx val="2"/>
              <c:layout>
                <c:manualLayout>
                  <c:x val="-2.3211684507137901E-2"/>
                  <c:y val="2.238544205960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681-4F36-98F6-3CDE26FBA37C}"/>
                </c:ext>
              </c:extLst>
            </c:dLbl>
            <c:dLbl>
              <c:idx val="3"/>
              <c:layout>
                <c:manualLayout>
                  <c:x val="-4.58105576569664E-2"/>
                  <c:y val="-3.9174523604302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81-4F36-98F6-3CDE26FBA37C}"/>
                </c:ext>
              </c:extLst>
            </c:dLbl>
            <c:dLbl>
              <c:idx val="4"/>
              <c:layout>
                <c:manualLayout>
                  <c:x val="-1.62581850764216E-2"/>
                  <c:y val="1.6789081544701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81-4F36-98F6-3CDE26FBA37C}"/>
                </c:ext>
              </c:extLst>
            </c:dLbl>
            <c:dLbl>
              <c:idx val="5"/>
              <c:layout>
                <c:manualLayout>
                  <c:x val="-3.5867053471041799E-2"/>
                  <c:y val="2.5183622317051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81-4F36-98F6-3CDE26FBA37C}"/>
                </c:ext>
              </c:extLst>
            </c:dLbl>
            <c:dLbl>
              <c:idx val="6"/>
              <c:layout>
                <c:manualLayout>
                  <c:x val="-4.9287307372324597E-2"/>
                  <c:y val="1.9587261802151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81-4F36-98F6-3CDE26FBA37C}"/>
                </c:ext>
              </c:extLst>
            </c:dLbl>
            <c:dLbl>
              <c:idx val="7"/>
              <c:layout>
                <c:manualLayout>
                  <c:x val="-3.1903558795533499E-2"/>
                  <c:y val="-2.79818025745021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81-4F36-98F6-3CDE26FBA37C}"/>
                </c:ext>
              </c:extLst>
            </c:dLbl>
            <c:dLbl>
              <c:idx val="8"/>
              <c:layout>
                <c:manualLayout>
                  <c:x val="-3.5867053471041799E-2"/>
                  <c:y val="2.5183622317051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81-4F36-98F6-3CDE26FBA37C}"/>
                </c:ext>
              </c:extLst>
            </c:dLbl>
            <c:dLbl>
              <c:idx val="9"/>
              <c:layout>
                <c:manualLayout>
                  <c:x val="-3.1903558795533499E-2"/>
                  <c:y val="-3.9174523604302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CC-4400-A9F1-459A914BDAEB}"/>
                </c:ext>
              </c:extLst>
            </c:dLbl>
            <c:dLbl>
              <c:idx val="10"/>
              <c:layout>
                <c:manualLayout>
                  <c:x val="-3.1903558795533499E-2"/>
                  <c:y val="3.07799828319521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81-4F36-98F6-3CDE26FBA37C}"/>
                </c:ext>
              </c:extLst>
            </c:dLbl>
            <c:dLbl>
              <c:idx val="11"/>
              <c:layout>
                <c:manualLayout>
                  <c:x val="-3.2772746224372998E-2"/>
                  <c:y val="-3.35781630894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81-4F36-98F6-3CDE26FBA37C}"/>
                </c:ext>
              </c:extLst>
            </c:dLbl>
            <c:dLbl>
              <c:idx val="13"/>
              <c:layout>
                <c:manualLayout>
                  <c:x val="-3.1034371366693899E-2"/>
                  <c:y val="3.35781630894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C2-43E0-9F42-CA2E84403A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'الرقم القياسي للإنتاج الصناعي'!$B$29:$Q$30</c:f>
              <c:multiLvlStrCache>
                <c:ptCount val="16"/>
                <c:lvl>
                  <c:pt idx="0">
                    <c:v>يناير  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يوليه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الصناعي'!$B$31:$Q$31</c:f>
              <c:numCache>
                <c:formatCode>0.00</c:formatCode>
                <c:ptCount val="16"/>
                <c:pt idx="0">
                  <c:v>-0.85671205128354933</c:v>
                </c:pt>
                <c:pt idx="1">
                  <c:v>-2.035197881341118</c:v>
                </c:pt>
                <c:pt idx="2">
                  <c:v>-5.9637213763966148</c:v>
                </c:pt>
                <c:pt idx="3">
                  <c:v>-6.3804787795213409</c:v>
                </c:pt>
                <c:pt idx="4">
                  <c:v>-9.0020485176456457</c:v>
                </c:pt>
                <c:pt idx="5">
                  <c:v>-10.276833705458225</c:v>
                </c:pt>
                <c:pt idx="6">
                  <c:v>-9.1024040859277253</c:v>
                </c:pt>
                <c:pt idx="7">
                  <c:v>-7.2689872150142634</c:v>
                </c:pt>
                <c:pt idx="8">
                  <c:v>-11.2897234375032</c:v>
                </c:pt>
                <c:pt idx="9">
                  <c:v>-2.4529491830355679</c:v>
                </c:pt>
                <c:pt idx="10">
                  <c:v>-8.1037220007117252</c:v>
                </c:pt>
                <c:pt idx="11">
                  <c:v>-6.3464014616112117</c:v>
                </c:pt>
                <c:pt idx="12">
                  <c:v>-6.6784213830440642</c:v>
                </c:pt>
                <c:pt idx="13">
                  <c:v>-5.7210502566983639</c:v>
                </c:pt>
                <c:pt idx="14">
                  <c:v>-3.286180213463552</c:v>
                </c:pt>
                <c:pt idx="15">
                  <c:v>7.0449605579978662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1-4F36-98F6-3CDE26FBA37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37356984"/>
        <c:axId val="337359336"/>
      </c:lineChart>
      <c:catAx>
        <c:axId val="33735698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337359336"/>
        <c:crosses val="autoZero"/>
        <c:auto val="1"/>
        <c:lblAlgn val="ctr"/>
        <c:lblOffset val="100"/>
        <c:noMultiLvlLbl val="0"/>
      </c:catAx>
      <c:valAx>
        <c:axId val="33735933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7356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انتاج الصناعة التحويلية،</a:t>
            </a:r>
            <a:r>
              <a:rPr lang="ar-SA" baseline="0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أبريل 2020</a:t>
            </a:r>
            <a:endParaRPr lang="en-US"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  <a:p>
            <a:pPr>
              <a:defRPr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r>
              <a:rPr lang="ar-SA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( التغير الشهري والسنوي )</a:t>
            </a:r>
            <a:endParaRPr lang="en-US"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0593871170042"/>
          <c:y val="0.15869947275922699"/>
          <c:w val="0.75595763908194902"/>
          <c:h val="0.778788130394070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'انتاج الصناعة التحويلية Graph'!$B$4</c:f>
              <c:strCache>
                <c:ptCount val="1"/>
                <c:pt idx="0">
                  <c:v>التغير الشهري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FE-42E5-80E7-ECEDA7E7776A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FE-42E5-80E7-ECEDA7E777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'انتاج الصناعة التحويلية Graph'!$A$5:$A$18</c:f>
              <c:strCache>
                <c:ptCount val="14"/>
                <c:pt idx="0">
                  <c:v>صُنع الملبوسات</c:v>
                </c:pt>
                <c:pt idx="1">
                  <c:v>صناعة الآلات والمعدات الأخرى</c:v>
                </c:pt>
                <c:pt idx="2">
                  <c:v>صنع منتجات المطاط واللدائن</c:v>
                </c:pt>
                <c:pt idx="3">
                  <c:v>صناعة الأثاث</c:v>
                </c:pt>
                <c:pt idx="4">
                  <c:v>صُنع الورق ومنتجات الورق</c:v>
                </c:pt>
                <c:pt idx="5">
                  <c:v>صنع المعدات الكهربائية</c:v>
                </c:pt>
                <c:pt idx="6">
                  <c:v>صنع فحم الكوك والمنتجات النفطية المكررة </c:v>
                </c:pt>
                <c:pt idx="7">
                  <c:v>صنع منتجات المعادن اللافلزية الأخرى</c:v>
                </c:pt>
                <c:pt idx="8">
                  <c:v>الرقم القياسي للصناعة التحويلية</c:v>
                </c:pt>
                <c:pt idx="9">
                  <c:v>صنع الفلزات القاعدية</c:v>
                </c:pt>
                <c:pt idx="10">
                  <c:v>صُنع المواد الكيميائية والمنتجات الكيميائية</c:v>
                </c:pt>
                <c:pt idx="11">
                  <c:v>صُنع المنتجات الغذائية</c:v>
                </c:pt>
                <c:pt idx="12">
                  <c:v>صنع منتجات المعادن المشكلة </c:v>
                </c:pt>
                <c:pt idx="13">
                  <c:v>صُنع المشروبات</c:v>
                </c:pt>
              </c:strCache>
            </c:strRef>
          </c:cat>
          <c:val>
            <c:numRef>
              <c:f>'انتاج الصناعة التحويلية Graph'!$B$5:$B$18</c:f>
              <c:numCache>
                <c:formatCode>0.0%</c:formatCode>
                <c:ptCount val="14"/>
                <c:pt idx="0">
                  <c:v>-0.48889353009420133</c:v>
                </c:pt>
                <c:pt idx="1">
                  <c:v>-0.41602906363469017</c:v>
                </c:pt>
                <c:pt idx="2">
                  <c:v>-0.38870814091992512</c:v>
                </c:pt>
                <c:pt idx="3">
                  <c:v>-0.4689870008845084</c:v>
                </c:pt>
                <c:pt idx="4">
                  <c:v>-0.44408909301730326</c:v>
                </c:pt>
                <c:pt idx="5">
                  <c:v>-0.37233684393828026</c:v>
                </c:pt>
                <c:pt idx="6">
                  <c:v>-0.28173176080214324</c:v>
                </c:pt>
                <c:pt idx="7">
                  <c:v>-0.3262341476265711</c:v>
                </c:pt>
                <c:pt idx="8">
                  <c:v>-0.23557034768627316</c:v>
                </c:pt>
                <c:pt idx="9">
                  <c:v>-0.33577934314930713</c:v>
                </c:pt>
                <c:pt idx="10">
                  <c:v>-0.14103027380042255</c:v>
                </c:pt>
                <c:pt idx="11">
                  <c:v>-6.4616013627698532E-2</c:v>
                </c:pt>
                <c:pt idx="12">
                  <c:v>-0.29594952249613149</c:v>
                </c:pt>
                <c:pt idx="13">
                  <c:v>-6.1761945194249712E-2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FE-42E5-80E7-ECEDA7E7776A}"/>
            </c:ext>
          </c:extLst>
        </c:ser>
        <c:ser>
          <c:idx val="1"/>
          <c:order val="1"/>
          <c:tx>
            <c:strRef>
              <c:f>'انتاج الصناعة التحويلية Graph'!$C$4</c:f>
              <c:strCache>
                <c:ptCount val="1"/>
                <c:pt idx="0">
                  <c:v>التغير السنوي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EFE-42E5-80E7-ECEDA7E7776A}"/>
              </c:ext>
            </c:extLst>
          </c:dPt>
          <c:dPt>
            <c:idx val="8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8EFE-42E5-80E7-ECEDA7E777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'انتاج الصناعة التحويلية Graph'!$A$5:$A$18</c:f>
              <c:strCache>
                <c:ptCount val="14"/>
                <c:pt idx="0">
                  <c:v>صُنع الملبوسات</c:v>
                </c:pt>
                <c:pt idx="1">
                  <c:v>صناعة الآلات والمعدات الأخرى</c:v>
                </c:pt>
                <c:pt idx="2">
                  <c:v>صنع منتجات المطاط واللدائن</c:v>
                </c:pt>
                <c:pt idx="3">
                  <c:v>صناعة الأثاث</c:v>
                </c:pt>
                <c:pt idx="4">
                  <c:v>صُنع الورق ومنتجات الورق</c:v>
                </c:pt>
                <c:pt idx="5">
                  <c:v>صنع المعدات الكهربائية</c:v>
                </c:pt>
                <c:pt idx="6">
                  <c:v>صنع فحم الكوك والمنتجات النفطية المكررة </c:v>
                </c:pt>
                <c:pt idx="7">
                  <c:v>صنع منتجات المعادن اللافلزية الأخرى</c:v>
                </c:pt>
                <c:pt idx="8">
                  <c:v>الرقم القياسي للصناعة التحويلية</c:v>
                </c:pt>
                <c:pt idx="9">
                  <c:v>صنع الفلزات القاعدية</c:v>
                </c:pt>
                <c:pt idx="10">
                  <c:v>صُنع المواد الكيميائية والمنتجات الكيميائية</c:v>
                </c:pt>
                <c:pt idx="11">
                  <c:v>صُنع المنتجات الغذائية</c:v>
                </c:pt>
                <c:pt idx="12">
                  <c:v>صنع منتجات المعادن المشكلة </c:v>
                </c:pt>
                <c:pt idx="13">
                  <c:v>صُنع المشروبات</c:v>
                </c:pt>
              </c:strCache>
            </c:strRef>
          </c:cat>
          <c:val>
            <c:numRef>
              <c:f>'انتاج الصناعة التحويلية Graph'!$C$5:$C$18</c:f>
              <c:numCache>
                <c:formatCode>0.0%</c:formatCode>
                <c:ptCount val="14"/>
                <c:pt idx="0">
                  <c:v>-0.61723211801186628</c:v>
                </c:pt>
                <c:pt idx="1">
                  <c:v>-0.56115539294306171</c:v>
                </c:pt>
                <c:pt idx="2">
                  <c:v>-0.55080412911262944</c:v>
                </c:pt>
                <c:pt idx="3">
                  <c:v>-0.54016599962445833</c:v>
                </c:pt>
                <c:pt idx="4">
                  <c:v>-0.50065647484162057</c:v>
                </c:pt>
                <c:pt idx="5">
                  <c:v>-0.43619626291063529</c:v>
                </c:pt>
                <c:pt idx="6">
                  <c:v>-0.39369681199463458</c:v>
                </c:pt>
                <c:pt idx="7">
                  <c:v>-0.338821765136747</c:v>
                </c:pt>
                <c:pt idx="8">
                  <c:v>-0.32114356192670812</c:v>
                </c:pt>
                <c:pt idx="9">
                  <c:v>-0.31771465634937923</c:v>
                </c:pt>
                <c:pt idx="10">
                  <c:v>-0.22414828374577322</c:v>
                </c:pt>
                <c:pt idx="11">
                  <c:v>-0.20457328375586237</c:v>
                </c:pt>
                <c:pt idx="12">
                  <c:v>-0.1759485564786778</c:v>
                </c:pt>
                <c:pt idx="13">
                  <c:v>2.6639023115297533E-2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EFE-42E5-80E7-ECEDA7E77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37356200"/>
        <c:axId val="337359728"/>
      </c:barChart>
      <c:catAx>
        <c:axId val="337356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7359728"/>
        <c:crosses val="autoZero"/>
        <c:auto val="1"/>
        <c:lblAlgn val="ctr"/>
        <c:lblOffset val="100"/>
        <c:noMultiLvlLbl val="0"/>
      </c:catAx>
      <c:valAx>
        <c:axId val="337359728"/>
        <c:scaling>
          <c:orientation val="minMax"/>
        </c:scaling>
        <c:delete val="0"/>
        <c:axPos val="b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7356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23090</xdr:colOff>
      <xdr:row>34</xdr:row>
      <xdr:rowOff>9524</xdr:rowOff>
    </xdr:from>
    <xdr:to>
      <xdr:col>16</xdr:col>
      <xdr:colOff>23091</xdr:colOff>
      <xdr:row>55</xdr:row>
      <xdr:rowOff>9524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1AAA3DD8-16CB-4416-BCA8-42824B26A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726728</xdr:colOff>
      <xdr:row>0</xdr:row>
      <xdr:rowOff>190501</xdr:rowOff>
    </xdr:from>
    <xdr:to>
      <xdr:col>14</xdr:col>
      <xdr:colOff>91335</xdr:colOff>
      <xdr:row>20</xdr:row>
      <xdr:rowOff>129541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5C2456-4990-48D6-B57F-E216EC90B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14286</xdr:rowOff>
    </xdr:from>
    <xdr:to>
      <xdr:col>16</xdr:col>
      <xdr:colOff>541867</xdr:colOff>
      <xdr:row>59</xdr:row>
      <xdr:rowOff>28575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16</xdr:col>
      <xdr:colOff>263767</xdr:colOff>
      <xdr:row>22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EBD098-C8EA-4FF5-9240-2ACB0C8F7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opLeftCell="B1" zoomScale="86" zoomScaleNormal="86" workbookViewId="0">
      <selection activeCell="L19" sqref="L19"/>
    </sheetView>
  </sheetViews>
  <sheetFormatPr defaultColWidth="8.85546875" defaultRowHeight="21.75" x14ac:dyDescent="0.55000000000000004"/>
  <cols>
    <col min="1" max="29" width="10.42578125" style="52" customWidth="1"/>
    <col min="30" max="16384" width="8.85546875" style="52"/>
  </cols>
  <sheetData>
    <row r="1" spans="1:30" ht="50.1" customHeight="1" thickBot="1" x14ac:dyDescent="0.6">
      <c r="C1" s="53" t="s">
        <v>39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</row>
    <row r="2" spans="1:30" ht="42.95" customHeight="1" x14ac:dyDescent="0.55000000000000004">
      <c r="A2" s="54" t="s">
        <v>15</v>
      </c>
      <c r="B2" s="55"/>
      <c r="C2" s="56">
        <v>2018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  <c r="O2" s="56">
        <v>2019</v>
      </c>
      <c r="P2" s="57"/>
      <c r="Q2" s="57"/>
      <c r="R2" s="57"/>
      <c r="S2" s="57"/>
      <c r="T2" s="57"/>
      <c r="U2" s="57"/>
      <c r="V2" s="57"/>
      <c r="W2" s="57"/>
      <c r="X2" s="57"/>
      <c r="Y2" s="57"/>
      <c r="Z2" s="58"/>
      <c r="AA2" s="56">
        <v>2020</v>
      </c>
      <c r="AB2" s="57"/>
      <c r="AC2" s="57"/>
      <c r="AD2" s="58"/>
    </row>
    <row r="3" spans="1:30" x14ac:dyDescent="0.55000000000000004">
      <c r="A3" s="59"/>
      <c r="B3" s="60"/>
      <c r="C3" s="61" t="s">
        <v>0</v>
      </c>
      <c r="D3" s="62" t="s">
        <v>1</v>
      </c>
      <c r="E3" s="63" t="s">
        <v>2</v>
      </c>
      <c r="F3" s="62" t="s">
        <v>3</v>
      </c>
      <c r="G3" s="62" t="s">
        <v>4</v>
      </c>
      <c r="H3" s="63" t="s">
        <v>5</v>
      </c>
      <c r="I3" s="62" t="s">
        <v>6</v>
      </c>
      <c r="J3" s="62" t="s">
        <v>7</v>
      </c>
      <c r="K3" s="63" t="s">
        <v>8</v>
      </c>
      <c r="L3" s="62" t="s">
        <v>9</v>
      </c>
      <c r="M3" s="62" t="s">
        <v>10</v>
      </c>
      <c r="N3" s="62" t="s">
        <v>11</v>
      </c>
      <c r="O3" s="61" t="s">
        <v>0</v>
      </c>
      <c r="P3" s="62" t="s">
        <v>1</v>
      </c>
      <c r="Q3" s="63" t="s">
        <v>2</v>
      </c>
      <c r="R3" s="62" t="s">
        <v>3</v>
      </c>
      <c r="S3" s="62" t="s">
        <v>4</v>
      </c>
      <c r="T3" s="63" t="s">
        <v>5</v>
      </c>
      <c r="U3" s="62" t="s">
        <v>6</v>
      </c>
      <c r="V3" s="62" t="s">
        <v>7</v>
      </c>
      <c r="W3" s="63" t="s">
        <v>8</v>
      </c>
      <c r="X3" s="62" t="s">
        <v>9</v>
      </c>
      <c r="Y3" s="62" t="s">
        <v>10</v>
      </c>
      <c r="Z3" s="63" t="s">
        <v>11</v>
      </c>
      <c r="AA3" s="61" t="s">
        <v>0</v>
      </c>
      <c r="AB3" s="62" t="s">
        <v>1</v>
      </c>
      <c r="AC3" s="63" t="s">
        <v>2</v>
      </c>
      <c r="AD3" s="63" t="s">
        <v>3</v>
      </c>
    </row>
    <row r="4" spans="1:30" ht="22.5" thickBot="1" x14ac:dyDescent="0.6">
      <c r="A4" s="64"/>
      <c r="B4" s="65"/>
      <c r="C4" s="66">
        <f t="shared" ref="C4:AB4" si="0">(C11*$G23+C12*$G24+C13*$G$25)/100</f>
        <v>131.55412000000001</v>
      </c>
      <c r="D4" s="67">
        <f t="shared" si="0"/>
        <v>131.97782999999998</v>
      </c>
      <c r="E4" s="68">
        <f t="shared" si="0"/>
        <v>133.54145</v>
      </c>
      <c r="F4" s="67">
        <f t="shared" si="0"/>
        <v>134.94771</v>
      </c>
      <c r="G4" s="67">
        <f t="shared" si="0"/>
        <v>137.54336000000001</v>
      </c>
      <c r="H4" s="67">
        <f t="shared" si="0"/>
        <v>141.10854</v>
      </c>
      <c r="I4" s="66">
        <f t="shared" si="0"/>
        <v>137.87028000000001</v>
      </c>
      <c r="J4" s="67">
        <f t="shared" si="0"/>
        <v>137.30950000000001</v>
      </c>
      <c r="K4" s="68">
        <f t="shared" si="0"/>
        <v>137.02364</v>
      </c>
      <c r="L4" s="67">
        <f t="shared" si="0"/>
        <v>134.00032999999999</v>
      </c>
      <c r="M4" s="67">
        <f t="shared" si="0"/>
        <v>136.14855</v>
      </c>
      <c r="N4" s="67">
        <f t="shared" si="0"/>
        <v>130.14131</v>
      </c>
      <c r="O4" s="66">
        <f t="shared" si="0"/>
        <v>130.42707999999999</v>
      </c>
      <c r="P4" s="67">
        <f t="shared" si="0"/>
        <v>129.29182</v>
      </c>
      <c r="Q4" s="68">
        <f t="shared" si="0"/>
        <v>125.57741</v>
      </c>
      <c r="R4" s="67">
        <f t="shared" si="0"/>
        <v>126.3374</v>
      </c>
      <c r="S4" s="67">
        <f t="shared" si="0"/>
        <v>125.16163999999999</v>
      </c>
      <c r="T4" s="67">
        <f t="shared" si="0"/>
        <v>126.60705</v>
      </c>
      <c r="U4" s="66">
        <f t="shared" si="0"/>
        <v>125.32077000000001</v>
      </c>
      <c r="V4" s="67">
        <f t="shared" si="0"/>
        <v>127.32849</v>
      </c>
      <c r="W4" s="68">
        <f t="shared" si="0"/>
        <v>121.55406011441178</v>
      </c>
      <c r="X4" s="67">
        <f t="shared" si="0"/>
        <v>130.71143780500262</v>
      </c>
      <c r="Y4" s="67">
        <f t="shared" si="0"/>
        <v>125.11545</v>
      </c>
      <c r="Z4" s="68">
        <f t="shared" si="0"/>
        <v>121.88202000000003</v>
      </c>
      <c r="AA4" s="69">
        <f t="shared" si="0"/>
        <v>121.71661</v>
      </c>
      <c r="AB4" s="70">
        <f t="shared" si="0"/>
        <v>121.89497000000001</v>
      </c>
      <c r="AC4" s="29">
        <f>AC11*G23/100+AC12*G24/100+AC13*G25/100</f>
        <v>121.45071</v>
      </c>
      <c r="AD4" s="71">
        <f>(AD11*$G23+AD12*$G24+AD13*$G$25)/100</f>
        <v>135.23782</v>
      </c>
    </row>
    <row r="5" spans="1:30" x14ac:dyDescent="0.55000000000000004"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</row>
    <row r="6" spans="1:30" ht="17.25" customHeight="1" x14ac:dyDescent="0.55000000000000004"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</row>
    <row r="7" spans="1:30" ht="14.25" customHeight="1" x14ac:dyDescent="0.55000000000000004"/>
    <row r="8" spans="1:30" ht="42.95" customHeight="1" thickBot="1" x14ac:dyDescent="0.6">
      <c r="A8" s="73" t="s">
        <v>40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</row>
    <row r="9" spans="1:30" x14ac:dyDescent="0.55000000000000004">
      <c r="A9" s="75"/>
      <c r="B9" s="76"/>
      <c r="C9" s="56">
        <v>2018</v>
      </c>
      <c r="D9" s="57"/>
      <c r="E9" s="57"/>
      <c r="F9" s="57"/>
      <c r="G9" s="57"/>
      <c r="H9" s="57"/>
      <c r="I9" s="57"/>
      <c r="J9" s="57"/>
      <c r="K9" s="57"/>
      <c r="L9" s="57"/>
      <c r="M9" s="57"/>
      <c r="N9" s="58"/>
      <c r="O9" s="56">
        <v>2019</v>
      </c>
      <c r="P9" s="57"/>
      <c r="Q9" s="57"/>
      <c r="R9" s="57"/>
      <c r="S9" s="57"/>
      <c r="T9" s="57"/>
      <c r="U9" s="57"/>
      <c r="V9" s="57"/>
      <c r="W9" s="57"/>
      <c r="X9" s="57"/>
      <c r="Y9" s="57"/>
      <c r="Z9" s="58"/>
      <c r="AA9" s="56">
        <v>2020</v>
      </c>
      <c r="AB9" s="57"/>
      <c r="AC9" s="57"/>
      <c r="AD9" s="58"/>
    </row>
    <row r="10" spans="1:30" ht="22.5" thickBot="1" x14ac:dyDescent="0.6">
      <c r="A10" s="77"/>
      <c r="B10" s="78"/>
      <c r="C10" s="79" t="s">
        <v>0</v>
      </c>
      <c r="D10" s="80" t="s">
        <v>1</v>
      </c>
      <c r="E10" s="81" t="s">
        <v>2</v>
      </c>
      <c r="F10" s="80" t="s">
        <v>3</v>
      </c>
      <c r="G10" s="80" t="s">
        <v>4</v>
      </c>
      <c r="H10" s="81" t="s">
        <v>5</v>
      </c>
      <c r="I10" s="80" t="s">
        <v>6</v>
      </c>
      <c r="J10" s="80" t="s">
        <v>7</v>
      </c>
      <c r="K10" s="81" t="s">
        <v>8</v>
      </c>
      <c r="L10" s="80" t="s">
        <v>9</v>
      </c>
      <c r="M10" s="80" t="s">
        <v>10</v>
      </c>
      <c r="N10" s="81" t="s">
        <v>11</v>
      </c>
      <c r="O10" s="79" t="s">
        <v>0</v>
      </c>
      <c r="P10" s="80" t="s">
        <v>1</v>
      </c>
      <c r="Q10" s="81" t="s">
        <v>2</v>
      </c>
      <c r="R10" s="80" t="s">
        <v>3</v>
      </c>
      <c r="S10" s="80" t="s">
        <v>4</v>
      </c>
      <c r="T10" s="81" t="s">
        <v>5</v>
      </c>
      <c r="U10" s="80" t="s">
        <v>6</v>
      </c>
      <c r="V10" s="80" t="s">
        <v>7</v>
      </c>
      <c r="W10" s="81" t="s">
        <v>8</v>
      </c>
      <c r="X10" s="80" t="s">
        <v>9</v>
      </c>
      <c r="Y10" s="80" t="s">
        <v>10</v>
      </c>
      <c r="Z10" s="81" t="s">
        <v>11</v>
      </c>
      <c r="AA10" s="82" t="s">
        <v>0</v>
      </c>
      <c r="AB10" s="83" t="s">
        <v>1</v>
      </c>
      <c r="AC10" s="84" t="s">
        <v>2</v>
      </c>
      <c r="AD10" s="84" t="s">
        <v>3</v>
      </c>
    </row>
    <row r="11" spans="1:30" x14ac:dyDescent="0.55000000000000004">
      <c r="A11" s="85" t="s">
        <v>12</v>
      </c>
      <c r="B11" s="86"/>
      <c r="C11" s="13">
        <v>122.27</v>
      </c>
      <c r="D11" s="13">
        <v>121.68</v>
      </c>
      <c r="E11" s="14">
        <v>121.34</v>
      </c>
      <c r="F11" s="13">
        <v>120.86</v>
      </c>
      <c r="G11" s="13">
        <v>122.84</v>
      </c>
      <c r="H11" s="14">
        <v>128.58000000000001</v>
      </c>
      <c r="I11" s="13">
        <v>126</v>
      </c>
      <c r="J11" s="13">
        <v>127.52</v>
      </c>
      <c r="K11" s="14">
        <v>128.62</v>
      </c>
      <c r="L11" s="13">
        <v>130.34</v>
      </c>
      <c r="M11" s="13">
        <v>135.86000000000001</v>
      </c>
      <c r="N11" s="14">
        <v>130.35</v>
      </c>
      <c r="O11" s="13">
        <v>125.45</v>
      </c>
      <c r="P11" s="13">
        <v>124.14</v>
      </c>
      <c r="Q11" s="14">
        <v>119.87</v>
      </c>
      <c r="R11" s="13">
        <v>120.11</v>
      </c>
      <c r="S11" s="13">
        <v>118.43</v>
      </c>
      <c r="T11" s="14">
        <v>119.81</v>
      </c>
      <c r="U11" s="13">
        <v>117.33</v>
      </c>
      <c r="V11" s="13">
        <v>119.89</v>
      </c>
      <c r="W11" s="14">
        <v>111.81</v>
      </c>
      <c r="X11" s="13">
        <v>126.18751148216947</v>
      </c>
      <c r="Y11" s="13">
        <v>121.13</v>
      </c>
      <c r="Z11" s="14">
        <v>117.67</v>
      </c>
      <c r="AA11" s="46">
        <v>119.34</v>
      </c>
      <c r="AB11" s="13">
        <v>119.94</v>
      </c>
      <c r="AC11" s="15">
        <v>119.36</v>
      </c>
      <c r="AD11" s="47">
        <v>147.16999999999999</v>
      </c>
    </row>
    <row r="12" spans="1:30" x14ac:dyDescent="0.55000000000000004">
      <c r="A12" s="87" t="s">
        <v>13</v>
      </c>
      <c r="B12" s="88"/>
      <c r="C12" s="16">
        <v>171.27</v>
      </c>
      <c r="D12" s="16">
        <v>173.65</v>
      </c>
      <c r="E12" s="17">
        <v>179.1</v>
      </c>
      <c r="F12" s="16">
        <v>183.92</v>
      </c>
      <c r="G12" s="16">
        <v>185.71</v>
      </c>
      <c r="H12" s="17">
        <v>180.98</v>
      </c>
      <c r="I12" s="16">
        <v>176.46</v>
      </c>
      <c r="J12" s="16">
        <v>170.01</v>
      </c>
      <c r="K12" s="17">
        <v>165.64</v>
      </c>
      <c r="L12" s="16">
        <v>150.88999999999999</v>
      </c>
      <c r="M12" s="16">
        <v>144.85</v>
      </c>
      <c r="N12" s="17">
        <v>138.79</v>
      </c>
      <c r="O12" s="16">
        <v>155.97999999999999</v>
      </c>
      <c r="P12" s="16">
        <v>153.87</v>
      </c>
      <c r="Q12" s="17">
        <v>148.97999999999999</v>
      </c>
      <c r="R12" s="16">
        <v>148.54</v>
      </c>
      <c r="S12" s="16">
        <v>145.76</v>
      </c>
      <c r="T12" s="17">
        <v>146.05000000000001</v>
      </c>
      <c r="U12" s="16">
        <v>148.68</v>
      </c>
      <c r="V12" s="16">
        <v>149.22999999999999</v>
      </c>
      <c r="W12" s="17">
        <v>150.41999999999999</v>
      </c>
      <c r="X12" s="16">
        <v>147.61000000000001</v>
      </c>
      <c r="Y12" s="16">
        <v>142.69</v>
      </c>
      <c r="Z12" s="17">
        <v>139.99</v>
      </c>
      <c r="AA12" s="48">
        <v>136.15</v>
      </c>
      <c r="AB12" s="16">
        <v>134.33000000000001</v>
      </c>
      <c r="AC12" s="18">
        <v>131.91</v>
      </c>
      <c r="AD12" s="49">
        <v>100.84</v>
      </c>
    </row>
    <row r="13" spans="1:30" ht="22.5" thickBot="1" x14ac:dyDescent="0.6">
      <c r="A13" s="89" t="s">
        <v>14</v>
      </c>
      <c r="B13" s="90"/>
      <c r="C13" s="19">
        <v>60.55</v>
      </c>
      <c r="D13" s="19">
        <v>71.77</v>
      </c>
      <c r="E13" s="20">
        <v>91.95</v>
      </c>
      <c r="F13" s="19">
        <v>115.21</v>
      </c>
      <c r="G13" s="19">
        <v>139.9</v>
      </c>
      <c r="H13" s="20">
        <v>152.24</v>
      </c>
      <c r="I13" s="19">
        <v>142.08000000000001</v>
      </c>
      <c r="J13" s="19">
        <v>133.96</v>
      </c>
      <c r="K13" s="20">
        <v>129.9</v>
      </c>
      <c r="L13" s="19">
        <v>96.41</v>
      </c>
      <c r="M13" s="19">
        <v>75.75</v>
      </c>
      <c r="N13" s="20">
        <v>57.38</v>
      </c>
      <c r="O13" s="19">
        <v>59.15</v>
      </c>
      <c r="P13" s="19">
        <v>70.099999999999994</v>
      </c>
      <c r="Q13" s="20">
        <v>89.82</v>
      </c>
      <c r="R13" s="19">
        <v>113.29</v>
      </c>
      <c r="S13" s="19">
        <v>137.57</v>
      </c>
      <c r="T13" s="20">
        <v>149.69999999999999</v>
      </c>
      <c r="U13" s="19">
        <v>148.56</v>
      </c>
      <c r="V13" s="19">
        <v>147.74</v>
      </c>
      <c r="W13" s="20">
        <v>146.92034877282043</v>
      </c>
      <c r="X13" s="19">
        <v>115.2373017512532</v>
      </c>
      <c r="Y13" s="19">
        <v>90.54</v>
      </c>
      <c r="Z13" s="20">
        <v>88.97</v>
      </c>
      <c r="AA13" s="50">
        <v>70.290000000000006</v>
      </c>
      <c r="AB13" s="19">
        <v>75.209999999999994</v>
      </c>
      <c r="AC13" s="21">
        <v>93.65</v>
      </c>
      <c r="AD13" s="51">
        <v>96.77</v>
      </c>
    </row>
    <row r="18" spans="1:25" ht="28.5" customHeight="1" x14ac:dyDescent="0.55000000000000004">
      <c r="A18" s="91"/>
      <c r="B18" s="92" t="s">
        <v>92</v>
      </c>
      <c r="C18" s="93"/>
      <c r="D18" s="93"/>
      <c r="E18" s="93"/>
      <c r="F18" s="93"/>
      <c r="G18" s="94"/>
    </row>
    <row r="19" spans="1:25" ht="27" customHeight="1" x14ac:dyDescent="0.55000000000000004">
      <c r="B19" s="95" t="s">
        <v>35</v>
      </c>
      <c r="C19" s="96"/>
      <c r="D19" s="96"/>
      <c r="E19" s="97" t="s">
        <v>93</v>
      </c>
      <c r="F19" s="98"/>
      <c r="G19" s="99"/>
    </row>
    <row r="20" spans="1:25" ht="21.75" customHeight="1" x14ac:dyDescent="0.55000000000000004">
      <c r="B20" s="100"/>
      <c r="C20" s="101"/>
      <c r="D20" s="101"/>
      <c r="E20" s="102"/>
      <c r="F20" s="103"/>
      <c r="G20" s="104"/>
      <c r="U20" s="105"/>
      <c r="V20" s="105"/>
      <c r="W20" s="106"/>
      <c r="X20" s="106"/>
      <c r="Y20" s="105"/>
    </row>
    <row r="21" spans="1:25" x14ac:dyDescent="0.55000000000000004">
      <c r="B21" s="107"/>
      <c r="C21" s="108"/>
      <c r="D21" s="108"/>
      <c r="E21" s="109">
        <v>43556</v>
      </c>
      <c r="F21" s="110">
        <v>43891</v>
      </c>
      <c r="G21" s="111" t="s">
        <v>16</v>
      </c>
      <c r="I21" s="112"/>
      <c r="J21" s="112"/>
      <c r="K21" s="112"/>
      <c r="U21" s="105"/>
      <c r="V21" s="105"/>
      <c r="W21" s="2"/>
      <c r="X21" s="113"/>
      <c r="Y21" s="2"/>
    </row>
    <row r="22" spans="1:25" ht="21.95" customHeight="1" x14ac:dyDescent="0.55000000000000004">
      <c r="B22" s="114" t="s">
        <v>15</v>
      </c>
      <c r="C22" s="115"/>
      <c r="D22" s="115"/>
      <c r="E22" s="116">
        <f>(AD4-R4)/R4*100</f>
        <v>7.0449605579978662</v>
      </c>
      <c r="F22" s="116">
        <f>(AD4-AC4)/AC4*100</f>
        <v>11.352020914492799</v>
      </c>
      <c r="G22" s="117">
        <v>100</v>
      </c>
      <c r="I22" s="112"/>
      <c r="J22" s="118"/>
      <c r="K22" s="112"/>
      <c r="M22" s="112"/>
      <c r="N22" s="112"/>
      <c r="O22" s="112"/>
      <c r="U22" s="105"/>
      <c r="V22" s="105"/>
      <c r="W22" s="2"/>
      <c r="X22" s="113"/>
      <c r="Y22" s="2"/>
    </row>
    <row r="23" spans="1:25" ht="21.95" customHeight="1" x14ac:dyDescent="0.55000000000000004">
      <c r="B23" s="119" t="s">
        <v>12</v>
      </c>
      <c r="C23" s="120"/>
      <c r="D23" s="120"/>
      <c r="E23" s="121">
        <f>(AD11-R11)/R11*100</f>
        <v>22.529348097577213</v>
      </c>
      <c r="F23" s="121">
        <f>(AD11-AC11)/AC11*100</f>
        <v>23.299262734584442</v>
      </c>
      <c r="G23" s="122">
        <v>74.5</v>
      </c>
      <c r="I23" s="72"/>
      <c r="J23" s="118"/>
      <c r="K23" s="112"/>
      <c r="M23" s="112"/>
      <c r="N23" s="112"/>
      <c r="O23" s="112"/>
      <c r="U23" s="105"/>
      <c r="V23" s="105"/>
      <c r="W23" s="2"/>
      <c r="X23" s="113"/>
      <c r="Y23" s="2"/>
    </row>
    <row r="24" spans="1:25" ht="21.95" customHeight="1" x14ac:dyDescent="0.55000000000000004">
      <c r="B24" s="119" t="s">
        <v>13</v>
      </c>
      <c r="C24" s="120"/>
      <c r="D24" s="120"/>
      <c r="E24" s="121">
        <f t="shared" ref="E24:E25" si="1">(AD12-R12)/R12*100</f>
        <v>-32.112562272788466</v>
      </c>
      <c r="F24" s="121">
        <f t="shared" ref="F24:F25" si="2">(AD12-AC12)/AC12*100</f>
        <v>-23.55393829125919</v>
      </c>
      <c r="G24" s="122">
        <v>22.6</v>
      </c>
      <c r="I24" s="72"/>
      <c r="J24" s="118"/>
      <c r="K24" s="112"/>
      <c r="M24" s="112"/>
      <c r="N24" s="112"/>
      <c r="O24" s="112"/>
      <c r="U24" s="105"/>
      <c r="V24" s="105"/>
      <c r="W24" s="123"/>
      <c r="X24" s="123"/>
      <c r="Y24" s="2"/>
    </row>
    <row r="25" spans="1:25" ht="21.95" customHeight="1" x14ac:dyDescent="0.55000000000000004">
      <c r="B25" s="124" t="s">
        <v>14</v>
      </c>
      <c r="C25" s="125"/>
      <c r="D25" s="125"/>
      <c r="E25" s="126">
        <f t="shared" si="1"/>
        <v>-14.582046076440999</v>
      </c>
      <c r="F25" s="126">
        <f t="shared" si="2"/>
        <v>3.3315536572343727</v>
      </c>
      <c r="G25" s="127">
        <v>2.9</v>
      </c>
      <c r="I25" s="72"/>
      <c r="J25" s="118"/>
      <c r="K25" s="112"/>
      <c r="M25" s="112"/>
      <c r="N25" s="112"/>
      <c r="O25" s="112"/>
    </row>
    <row r="26" spans="1:25" x14ac:dyDescent="0.55000000000000004">
      <c r="B26" s="128"/>
      <c r="C26" s="128"/>
      <c r="D26" s="128"/>
      <c r="E26" s="129"/>
      <c r="F26" s="130"/>
      <c r="G26" s="131"/>
      <c r="I26" s="112"/>
      <c r="J26" s="112"/>
      <c r="K26" s="112"/>
      <c r="M26" s="112"/>
      <c r="N26" s="112"/>
      <c r="O26" s="112"/>
    </row>
    <row r="27" spans="1:25" x14ac:dyDescent="0.55000000000000004">
      <c r="B27" s="128"/>
      <c r="C27" s="128"/>
      <c r="D27" s="128"/>
      <c r="E27" s="129"/>
      <c r="F27" s="130"/>
      <c r="G27" s="131"/>
      <c r="I27" s="112"/>
      <c r="J27" s="112"/>
      <c r="K27" s="112"/>
      <c r="M27" s="112"/>
      <c r="N27" s="112"/>
      <c r="O27" s="112"/>
    </row>
    <row r="29" spans="1:25" ht="36" customHeight="1" x14ac:dyDescent="0.55000000000000004">
      <c r="B29" s="132" t="s">
        <v>42</v>
      </c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</row>
    <row r="30" spans="1:25" ht="29.25" customHeight="1" x14ac:dyDescent="0.55000000000000004">
      <c r="B30" s="133" t="s">
        <v>41</v>
      </c>
      <c r="C30" s="134"/>
      <c r="D30" s="134"/>
      <c r="E30" s="134"/>
      <c r="F30" s="134"/>
      <c r="G30" s="134"/>
      <c r="H30" s="134"/>
      <c r="I30" s="135">
        <v>2019</v>
      </c>
      <c r="J30" s="134"/>
      <c r="K30" s="134"/>
      <c r="L30" s="134"/>
      <c r="M30" s="134"/>
      <c r="N30" s="136"/>
      <c r="O30" s="137">
        <v>2020</v>
      </c>
      <c r="P30" s="138"/>
      <c r="Q30" s="138"/>
      <c r="R30" s="139"/>
    </row>
    <row r="31" spans="1:25" ht="33.75" customHeight="1" thickBot="1" x14ac:dyDescent="0.6">
      <c r="B31" s="140"/>
      <c r="C31" s="141" t="s">
        <v>45</v>
      </c>
      <c r="D31" s="142" t="s">
        <v>46</v>
      </c>
      <c r="E31" s="141" t="s">
        <v>47</v>
      </c>
      <c r="F31" s="142" t="s">
        <v>48</v>
      </c>
      <c r="G31" s="141" t="s">
        <v>49</v>
      </c>
      <c r="H31" s="142" t="s">
        <v>50</v>
      </c>
      <c r="I31" s="141" t="s">
        <v>51</v>
      </c>
      <c r="J31" s="142" t="s">
        <v>52</v>
      </c>
      <c r="K31" s="141" t="s">
        <v>53</v>
      </c>
      <c r="L31" s="142" t="s">
        <v>54</v>
      </c>
      <c r="M31" s="141" t="s">
        <v>55</v>
      </c>
      <c r="N31" s="143" t="s">
        <v>56</v>
      </c>
      <c r="O31" s="141" t="s">
        <v>45</v>
      </c>
      <c r="P31" s="143" t="s">
        <v>46</v>
      </c>
      <c r="Q31" s="143" t="s">
        <v>47</v>
      </c>
      <c r="R31" s="143" t="s">
        <v>48</v>
      </c>
    </row>
    <row r="32" spans="1:25" ht="21" customHeight="1" thickBot="1" x14ac:dyDescent="0.6">
      <c r="B32" s="144"/>
      <c r="C32" s="145">
        <f t="shared" ref="C32:R32" si="3">(O4-C4)/C4*100</f>
        <v>-0.85671205128354933</v>
      </c>
      <c r="D32" s="145">
        <f t="shared" si="3"/>
        <v>-2.035197881341118</v>
      </c>
      <c r="E32" s="145">
        <f t="shared" si="3"/>
        <v>-5.9637213763966148</v>
      </c>
      <c r="F32" s="145">
        <f t="shared" si="3"/>
        <v>-6.3804787795213409</v>
      </c>
      <c r="G32" s="145">
        <f t="shared" si="3"/>
        <v>-9.0020485176456457</v>
      </c>
      <c r="H32" s="145">
        <f t="shared" si="3"/>
        <v>-10.276833705458225</v>
      </c>
      <c r="I32" s="145">
        <f t="shared" si="3"/>
        <v>-9.1024040859277253</v>
      </c>
      <c r="J32" s="145">
        <f t="shared" si="3"/>
        <v>-7.2689872150142634</v>
      </c>
      <c r="K32" s="145">
        <f t="shared" si="3"/>
        <v>-11.289716055994583</v>
      </c>
      <c r="L32" s="145">
        <f t="shared" si="3"/>
        <v>-2.4543911160497691</v>
      </c>
      <c r="M32" s="145">
        <f t="shared" si="3"/>
        <v>-8.1037220007117252</v>
      </c>
      <c r="N32" s="146">
        <f t="shared" si="3"/>
        <v>-6.3464014616112117</v>
      </c>
      <c r="O32" s="145">
        <f t="shared" si="3"/>
        <v>-6.6784213830440642</v>
      </c>
      <c r="P32" s="145">
        <f t="shared" si="3"/>
        <v>-5.7210502566983639</v>
      </c>
      <c r="Q32" s="145">
        <f t="shared" si="3"/>
        <v>-3.286180213463552</v>
      </c>
      <c r="R32" s="145">
        <f t="shared" si="3"/>
        <v>7.0449605579978662</v>
      </c>
    </row>
    <row r="33" spans="12:12" x14ac:dyDescent="0.55000000000000004">
      <c r="L33" s="112"/>
    </row>
  </sheetData>
  <mergeCells count="23">
    <mergeCell ref="B30:B32"/>
    <mergeCell ref="C9:N9"/>
    <mergeCell ref="A9:B10"/>
    <mergeCell ref="O9:Z9"/>
    <mergeCell ref="O30:R30"/>
    <mergeCell ref="B29:R29"/>
    <mergeCell ref="A12:B12"/>
    <mergeCell ref="A13:B13"/>
    <mergeCell ref="B25:D25"/>
    <mergeCell ref="B18:G18"/>
    <mergeCell ref="B19:D21"/>
    <mergeCell ref="E19:G20"/>
    <mergeCell ref="B22:D22"/>
    <mergeCell ref="B23:D23"/>
    <mergeCell ref="B24:D24"/>
    <mergeCell ref="AA2:AD2"/>
    <mergeCell ref="C1:AD1"/>
    <mergeCell ref="AA9:AD9"/>
    <mergeCell ref="A8:AD8"/>
    <mergeCell ref="A11:B11"/>
    <mergeCell ref="C2:N2"/>
    <mergeCell ref="O2:Z2"/>
    <mergeCell ref="A2:B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11"/>
  <sheetViews>
    <sheetView view="pageBreakPreview" topLeftCell="A2" zoomScaleNormal="130" zoomScaleSheetLayoutView="100" zoomScalePageLayoutView="130" workbookViewId="0">
      <pane xSplit="2" ySplit="3" topLeftCell="C5" activePane="bottomRight" state="frozen"/>
      <selection activeCell="A2" sqref="A2"/>
      <selection pane="topRight" activeCell="C2" sqref="C2"/>
      <selection pane="bottomLeft" activeCell="A5" sqref="A5"/>
      <selection pane="bottomRight" activeCell="A2" sqref="A1:XFD1048576"/>
    </sheetView>
  </sheetViews>
  <sheetFormatPr defaultColWidth="10.85546875" defaultRowHeight="18" x14ac:dyDescent="0.45"/>
  <cols>
    <col min="1" max="1" width="45.42578125" style="148" bestFit="1" customWidth="1"/>
    <col min="2" max="2" width="10.85546875" style="148"/>
    <col min="3" max="3" width="12" style="148" customWidth="1"/>
    <col min="4" max="4" width="14.42578125" style="148" customWidth="1"/>
    <col min="5" max="5" width="12" style="148" customWidth="1"/>
    <col min="6" max="6" width="14.42578125" style="148" customWidth="1"/>
    <col min="7" max="7" width="12" style="148" customWidth="1"/>
    <col min="8" max="8" width="14.42578125" style="148" customWidth="1"/>
    <col min="9" max="9" width="12" style="148" customWidth="1"/>
    <col min="10" max="10" width="14.42578125" style="148" customWidth="1"/>
    <col min="11" max="11" width="12" style="148" customWidth="1"/>
    <col min="12" max="12" width="14.42578125" style="148" customWidth="1"/>
    <col min="13" max="13" width="12" style="148" customWidth="1"/>
    <col min="14" max="14" width="14.42578125" style="148" customWidth="1"/>
    <col min="15" max="15" width="12" style="148" customWidth="1"/>
    <col min="16" max="16" width="14.42578125" style="148" customWidth="1"/>
    <col min="17" max="17" width="12" style="148" customWidth="1"/>
    <col min="18" max="18" width="14.42578125" style="148" customWidth="1"/>
    <col min="19" max="19" width="12" style="148" customWidth="1"/>
    <col min="20" max="20" width="14.42578125" style="148" customWidth="1"/>
    <col min="21" max="21" width="12" style="148" customWidth="1"/>
    <col min="22" max="22" width="14.42578125" style="148" customWidth="1"/>
    <col min="23" max="23" width="12" style="148" customWidth="1"/>
    <col min="24" max="24" width="14.42578125" style="148" customWidth="1"/>
    <col min="25" max="25" width="12" style="148" customWidth="1"/>
    <col min="26" max="26" width="14.42578125" style="148" customWidth="1"/>
    <col min="27" max="27" width="12" style="148" customWidth="1"/>
    <col min="28" max="28" width="14.42578125" style="148" customWidth="1"/>
    <col min="29" max="29" width="12" style="148" customWidth="1"/>
    <col min="30" max="30" width="14.42578125" style="148" customWidth="1"/>
    <col min="31" max="31" width="12" style="148" customWidth="1"/>
    <col min="32" max="32" width="14.42578125" style="148" customWidth="1"/>
    <col min="33" max="33" width="12" style="148" customWidth="1"/>
    <col min="34" max="34" width="13.140625" style="148" bestFit="1" customWidth="1"/>
    <col min="35" max="35" width="35.42578125" style="148" bestFit="1" customWidth="1"/>
    <col min="36" max="36" width="4.85546875" style="148" customWidth="1"/>
    <col min="37" max="37" width="13.85546875" style="149" bestFit="1" customWidth="1"/>
    <col min="38" max="38" width="12.85546875" style="149" bestFit="1" customWidth="1"/>
    <col min="39" max="16384" width="10.85546875" style="148"/>
  </cols>
  <sheetData>
    <row r="1" spans="1:40" ht="27" customHeight="1" x14ac:dyDescent="0.45">
      <c r="A1" s="147" t="s">
        <v>59</v>
      </c>
      <c r="B1" s="147"/>
    </row>
    <row r="3" spans="1:40" x14ac:dyDescent="0.45">
      <c r="A3" s="150" t="s">
        <v>35</v>
      </c>
      <c r="B3" s="151" t="s">
        <v>60</v>
      </c>
      <c r="C3" s="152" t="s">
        <v>96</v>
      </c>
      <c r="D3" s="152"/>
      <c r="E3" s="153" t="s">
        <v>98</v>
      </c>
      <c r="F3" s="153"/>
      <c r="G3" s="154" t="s">
        <v>99</v>
      </c>
      <c r="H3" s="154"/>
      <c r="I3" s="153" t="s">
        <v>97</v>
      </c>
      <c r="J3" s="153"/>
      <c r="K3" s="154" t="s">
        <v>109</v>
      </c>
      <c r="L3" s="154"/>
      <c r="M3" s="153" t="s">
        <v>110</v>
      </c>
      <c r="N3" s="153"/>
      <c r="O3" s="154" t="s">
        <v>111</v>
      </c>
      <c r="P3" s="154"/>
      <c r="Q3" s="153" t="s">
        <v>100</v>
      </c>
      <c r="R3" s="153"/>
      <c r="S3" s="154" t="s">
        <v>108</v>
      </c>
      <c r="T3" s="154"/>
      <c r="U3" s="153" t="s">
        <v>107</v>
      </c>
      <c r="V3" s="153"/>
      <c r="W3" s="154" t="s">
        <v>106</v>
      </c>
      <c r="X3" s="154"/>
      <c r="Y3" s="153" t="s">
        <v>105</v>
      </c>
      <c r="Z3" s="153"/>
      <c r="AA3" s="154" t="s">
        <v>104</v>
      </c>
      <c r="AB3" s="154"/>
      <c r="AC3" s="153" t="s">
        <v>103</v>
      </c>
      <c r="AD3" s="153"/>
      <c r="AE3" s="154" t="s">
        <v>102</v>
      </c>
      <c r="AF3" s="154"/>
      <c r="AG3" s="153" t="s">
        <v>101</v>
      </c>
      <c r="AH3" s="153"/>
      <c r="AI3" s="155" t="s">
        <v>31</v>
      </c>
      <c r="AK3" s="149" t="s">
        <v>61</v>
      </c>
      <c r="AL3" s="149" t="s">
        <v>91</v>
      </c>
    </row>
    <row r="4" spans="1:40" x14ac:dyDescent="0.45">
      <c r="A4" s="156"/>
      <c r="B4" s="157"/>
      <c r="C4" s="158" t="s">
        <v>62</v>
      </c>
      <c r="D4" s="159" t="s">
        <v>63</v>
      </c>
      <c r="E4" s="160" t="s">
        <v>62</v>
      </c>
      <c r="F4" s="160" t="s">
        <v>63</v>
      </c>
      <c r="G4" s="158" t="s">
        <v>62</v>
      </c>
      <c r="H4" s="159" t="s">
        <v>63</v>
      </c>
      <c r="I4" s="160" t="s">
        <v>62</v>
      </c>
      <c r="J4" s="160" t="s">
        <v>63</v>
      </c>
      <c r="K4" s="158" t="s">
        <v>62</v>
      </c>
      <c r="L4" s="159" t="s">
        <v>63</v>
      </c>
      <c r="M4" s="160" t="s">
        <v>62</v>
      </c>
      <c r="N4" s="160" t="s">
        <v>63</v>
      </c>
      <c r="O4" s="158" t="s">
        <v>62</v>
      </c>
      <c r="P4" s="159" t="s">
        <v>63</v>
      </c>
      <c r="Q4" s="160" t="s">
        <v>62</v>
      </c>
      <c r="R4" s="160" t="s">
        <v>63</v>
      </c>
      <c r="S4" s="158" t="s">
        <v>62</v>
      </c>
      <c r="T4" s="159" t="s">
        <v>63</v>
      </c>
      <c r="U4" s="160" t="s">
        <v>62</v>
      </c>
      <c r="V4" s="160" t="s">
        <v>63</v>
      </c>
      <c r="W4" s="158" t="s">
        <v>62</v>
      </c>
      <c r="X4" s="159" t="s">
        <v>63</v>
      </c>
      <c r="Y4" s="160" t="s">
        <v>62</v>
      </c>
      <c r="Z4" s="160" t="s">
        <v>63</v>
      </c>
      <c r="AA4" s="158" t="s">
        <v>62</v>
      </c>
      <c r="AB4" s="159" t="s">
        <v>63</v>
      </c>
      <c r="AC4" s="160" t="s">
        <v>62</v>
      </c>
      <c r="AD4" s="160" t="s">
        <v>63</v>
      </c>
      <c r="AE4" s="158" t="s">
        <v>62</v>
      </c>
      <c r="AF4" s="159" t="s">
        <v>63</v>
      </c>
      <c r="AG4" s="160" t="s">
        <v>62</v>
      </c>
      <c r="AH4" s="160" t="s">
        <v>63</v>
      </c>
      <c r="AI4" s="161"/>
    </row>
    <row r="5" spans="1:40" ht="18" customHeight="1" x14ac:dyDescent="0.45">
      <c r="A5" s="26" t="s">
        <v>64</v>
      </c>
      <c r="B5" s="162">
        <v>0.2773669895897381</v>
      </c>
      <c r="C5" s="163">
        <v>187.40356148404601</v>
      </c>
      <c r="D5" s="163">
        <f t="shared" ref="D5:D17" si="0">C5*B5</f>
        <v>51.979561687225235</v>
      </c>
      <c r="E5" s="164">
        <v>185.22812396331199</v>
      </c>
      <c r="F5" s="164">
        <f t="shared" ref="F5:F17" si="1">E5*B5</f>
        <v>51.376167131058672</v>
      </c>
      <c r="G5" s="163">
        <v>174.83040030852499</v>
      </c>
      <c r="H5" s="163">
        <f t="shared" ref="H5:H17" si="2">G5*B5</f>
        <v>48.492181822344392</v>
      </c>
      <c r="I5" s="164">
        <v>172.76825129496601</v>
      </c>
      <c r="J5" s="164">
        <f t="shared" ref="J5:J17" si="3">I5*B5</f>
        <v>47.920209758368095</v>
      </c>
      <c r="K5" s="163">
        <v>161.892549322083</v>
      </c>
      <c r="L5" s="163">
        <f t="shared" ref="L5:L17" si="4">K5*B5</f>
        <v>44.903649042474356</v>
      </c>
      <c r="M5" s="164">
        <v>165.327623280599</v>
      </c>
      <c r="N5" s="164">
        <f t="shared" ref="N5:N17" si="5">M5*B5</f>
        <v>45.856425165366048</v>
      </c>
      <c r="O5" s="163">
        <v>171.58781842774786</v>
      </c>
      <c r="P5" s="163">
        <f>O5*B5</f>
        <v>47.592796647575014</v>
      </c>
      <c r="Q5" s="164">
        <v>166.35567747891201</v>
      </c>
      <c r="R5" s="164">
        <f>Q5*B5</f>
        <v>46.141573463487219</v>
      </c>
      <c r="S5" s="163">
        <v>169.88892913638401</v>
      </c>
      <c r="T5" s="163">
        <f>S5*B5</f>
        <v>47.121580839183174</v>
      </c>
      <c r="U5" s="164">
        <v>165.86008070720001</v>
      </c>
      <c r="V5" s="164">
        <f>U5*B5</f>
        <v>46.004111278867065</v>
      </c>
      <c r="W5" s="163">
        <v>160.47012416960001</v>
      </c>
      <c r="X5" s="163">
        <f t="shared" ref="X5:X17" si="6">W5*B5</f>
        <v>44.509115260013424</v>
      </c>
      <c r="Y5" s="164">
        <v>152.11222495999999</v>
      </c>
      <c r="Z5" s="164">
        <f t="shared" ref="Z5:Z17" si="7">Y5*B5</f>
        <v>42.190909916952215</v>
      </c>
      <c r="AA5" s="163">
        <v>148.11027472000001</v>
      </c>
      <c r="AB5" s="163">
        <f t="shared" ref="AB5:AB17" si="8">AA5*B5</f>
        <v>41.080901026395495</v>
      </c>
      <c r="AC5" s="164">
        <v>147.168848</v>
      </c>
      <c r="AD5" s="164">
        <f t="shared" ref="AD5:AD17" si="9">AC5*B5</f>
        <v>40.819780331149751</v>
      </c>
      <c r="AE5" s="163">
        <v>145.83680000000001</v>
      </c>
      <c r="AF5" s="163">
        <f t="shared" ref="AF5:AF17" si="10">AE5*B5</f>
        <v>40.450314187400721</v>
      </c>
      <c r="AG5" s="164">
        <v>104.74994154625</v>
      </c>
      <c r="AH5" s="164">
        <f>AG5*B5</f>
        <v>29.054175946384397</v>
      </c>
      <c r="AI5" s="165" t="s">
        <v>65</v>
      </c>
      <c r="AJ5" s="166"/>
      <c r="AK5" s="167">
        <f>AG5/AE5-1</f>
        <v>-0.28173176080214324</v>
      </c>
      <c r="AL5" s="167">
        <f>AG5/I5-1</f>
        <v>-0.39369681199463458</v>
      </c>
      <c r="AN5" s="166"/>
    </row>
    <row r="6" spans="1:40" ht="18" customHeight="1" x14ac:dyDescent="0.45">
      <c r="A6" s="27" t="s">
        <v>66</v>
      </c>
      <c r="B6" s="168">
        <v>0.2445549476167386</v>
      </c>
      <c r="C6" s="169">
        <v>171.108241095621</v>
      </c>
      <c r="D6" s="169">
        <f t="shared" si="0"/>
        <v>41.845366937931871</v>
      </c>
      <c r="E6" s="170">
        <v>166.80029764891501</v>
      </c>
      <c r="F6" s="170">
        <f t="shared" si="1"/>
        <v>40.791838053986815</v>
      </c>
      <c r="G6" s="169">
        <v>161.69319156048201</v>
      </c>
      <c r="H6" s="169">
        <f t="shared" si="2"/>
        <v>39.542869992056957</v>
      </c>
      <c r="I6" s="170">
        <v>166.829631279165</v>
      </c>
      <c r="J6" s="170">
        <f t="shared" si="3"/>
        <v>40.799011738396011</v>
      </c>
      <c r="K6" s="169">
        <v>157.88132395609099</v>
      </c>
      <c r="L6" s="169">
        <f t="shared" si="4"/>
        <v>38.610658909743172</v>
      </c>
      <c r="M6" s="170">
        <v>156.39763981864999</v>
      </c>
      <c r="N6" s="170">
        <f t="shared" si="5"/>
        <v>38.2478166132315</v>
      </c>
      <c r="O6" s="169">
        <v>160.79726934294999</v>
      </c>
      <c r="P6" s="169">
        <f t="shared" ref="P6:P17" si="11">O6*B6</f>
        <v>39.323767781079745</v>
      </c>
      <c r="Q6" s="170">
        <v>163.66404424294399</v>
      </c>
      <c r="R6" s="170">
        <f t="shared" ref="R6:R17" si="12">Q6*B6</f>
        <v>40.024851766576752</v>
      </c>
      <c r="S6" s="169">
        <v>165.643846285824</v>
      </c>
      <c r="T6" s="169">
        <f t="shared" ref="T6:T17" si="13">S6*B6</f>
        <v>40.509022151464791</v>
      </c>
      <c r="U6" s="170">
        <v>163.71841249280001</v>
      </c>
      <c r="V6" s="170">
        <f t="shared" ref="V6:V17" si="14">U6*B6</f>
        <v>40.038147791072312</v>
      </c>
      <c r="W6" s="169">
        <v>158.4162277888</v>
      </c>
      <c r="X6" s="169">
        <f t="shared" si="6"/>
        <v>38.741472288531313</v>
      </c>
      <c r="Y6" s="170">
        <v>161.73475328000001</v>
      </c>
      <c r="Z6" s="170">
        <f t="shared" si="7"/>
        <v>39.553034116196542</v>
      </c>
      <c r="AA6" s="169">
        <v>153.12336895999999</v>
      </c>
      <c r="AB6" s="169">
        <f t="shared" si="8"/>
        <v>37.447077474911339</v>
      </c>
      <c r="AC6" s="170">
        <v>152.06921600000001</v>
      </c>
      <c r="AD6" s="170">
        <f t="shared" si="9"/>
        <v>37.189279152998509</v>
      </c>
      <c r="AE6" s="169">
        <v>150.68639999999999</v>
      </c>
      <c r="AF6" s="169">
        <f t="shared" si="10"/>
        <v>36.851104658554917</v>
      </c>
      <c r="AG6" s="170">
        <v>129.43505575</v>
      </c>
      <c r="AH6" s="170">
        <f t="shared" ref="AH6:AH17" si="15">AG6*B6</f>
        <v>31.653983278710893</v>
      </c>
      <c r="AI6" s="171" t="s">
        <v>67</v>
      </c>
      <c r="AJ6" s="166"/>
      <c r="AK6" s="167">
        <f t="shared" ref="AK6:AK17" si="16">AG6/AE6-1</f>
        <v>-0.14103027380042255</v>
      </c>
      <c r="AL6" s="167">
        <f>AG6/I6-1</f>
        <v>-0.22414828374577322</v>
      </c>
      <c r="AN6" s="166"/>
    </row>
    <row r="7" spans="1:40" ht="18" customHeight="1" x14ac:dyDescent="0.45">
      <c r="A7" s="27" t="s">
        <v>68</v>
      </c>
      <c r="B7" s="168">
        <v>0.11212678865021304</v>
      </c>
      <c r="C7" s="169">
        <v>169.023616462755</v>
      </c>
      <c r="D7" s="169">
        <f t="shared" si="0"/>
        <v>18.952075320014</v>
      </c>
      <c r="E7" s="170">
        <v>160.557390082572</v>
      </c>
      <c r="F7" s="170">
        <f t="shared" si="1"/>
        <v>18.002784544018361</v>
      </c>
      <c r="G7" s="169">
        <v>163.91851154624601</v>
      </c>
      <c r="H7" s="169">
        <f t="shared" si="2"/>
        <v>18.379656300003433</v>
      </c>
      <c r="I7" s="170">
        <v>168.53562191812799</v>
      </c>
      <c r="J7" s="170">
        <f t="shared" si="3"/>
        <v>18.897358058846148</v>
      </c>
      <c r="K7" s="169">
        <v>171.66900195727362</v>
      </c>
      <c r="L7" s="169">
        <f t="shared" si="4"/>
        <v>19.248693900256228</v>
      </c>
      <c r="M7" s="170">
        <v>172.08147701105901</v>
      </c>
      <c r="N7" s="170">
        <f t="shared" si="5"/>
        <v>19.294943403435507</v>
      </c>
      <c r="O7" s="169">
        <v>165.06634803584001</v>
      </c>
      <c r="P7" s="169">
        <f t="shared" si="11"/>
        <v>18.508359519477143</v>
      </c>
      <c r="Q7" s="170">
        <v>171.01072617855999</v>
      </c>
      <c r="R7" s="170">
        <f t="shared" si="12"/>
        <v>19.174883551142852</v>
      </c>
      <c r="S7" s="169">
        <v>167.51900934400001</v>
      </c>
      <c r="T7" s="169">
        <f t="shared" si="13"/>
        <v>18.783368555607751</v>
      </c>
      <c r="U7" s="170">
        <v>160.52793288960001</v>
      </c>
      <c r="V7" s="170">
        <f t="shared" si="14"/>
        <v>17.999481603567762</v>
      </c>
      <c r="W7" s="169">
        <v>151.16096128000001</v>
      </c>
      <c r="X7" s="169">
        <f t="shared" si="6"/>
        <v>16.949193157605599</v>
      </c>
      <c r="Y7" s="170">
        <v>144.61975935999999</v>
      </c>
      <c r="Z7" s="170">
        <f t="shared" si="7"/>
        <v>16.215749192403386</v>
      </c>
      <c r="AA7" s="169">
        <v>149.01461504</v>
      </c>
      <c r="AB7" s="169">
        <f t="shared" si="8"/>
        <v>16.708530246382939</v>
      </c>
      <c r="AC7" s="170">
        <v>144.120192</v>
      </c>
      <c r="AD7" s="170">
        <f t="shared" si="9"/>
        <v>16.159734308612126</v>
      </c>
      <c r="AE7" s="169">
        <v>143.3184</v>
      </c>
      <c r="AF7" s="169">
        <f t="shared" si="10"/>
        <v>16.069831946486694</v>
      </c>
      <c r="AG7" s="170">
        <v>134.05773631250005</v>
      </c>
      <c r="AH7" s="170">
        <f t="shared" si="15"/>
        <v>15.031463466437684</v>
      </c>
      <c r="AI7" s="171" t="s">
        <v>69</v>
      </c>
      <c r="AJ7" s="166"/>
      <c r="AK7" s="167">
        <f t="shared" si="16"/>
        <v>-6.4616013627698532E-2</v>
      </c>
      <c r="AL7" s="167">
        <f t="shared" ref="AL7:AL17" si="17">AG7/I7-1</f>
        <v>-0.20457328375586237</v>
      </c>
      <c r="AN7" s="166"/>
    </row>
    <row r="8" spans="1:40" ht="18" customHeight="1" x14ac:dyDescent="0.45">
      <c r="A8" s="27" t="s">
        <v>70</v>
      </c>
      <c r="B8" s="168">
        <v>6.1101303139526546E-2</v>
      </c>
      <c r="C8" s="169">
        <v>157.10080393202611</v>
      </c>
      <c r="D8" s="169">
        <f t="shared" si="0"/>
        <v>9.5990638445140508</v>
      </c>
      <c r="E8" s="170">
        <v>149.61981326859629</v>
      </c>
      <c r="F8" s="170">
        <f t="shared" si="1"/>
        <v>9.1419655662038579</v>
      </c>
      <c r="G8" s="169">
        <v>146.16656050956499</v>
      </c>
      <c r="H8" s="169">
        <f t="shared" si="2"/>
        <v>8.9309673225568798</v>
      </c>
      <c r="I8" s="170">
        <v>139.831601185604</v>
      </c>
      <c r="J8" s="170">
        <f t="shared" si="3"/>
        <v>8.5438930525269701</v>
      </c>
      <c r="K8" s="169">
        <v>153.63025793026199</v>
      </c>
      <c r="L8" s="169">
        <f t="shared" si="4"/>
        <v>9.3870089612005891</v>
      </c>
      <c r="M8" s="170">
        <v>146.83050094847999</v>
      </c>
      <c r="N8" s="170">
        <f t="shared" si="5"/>
        <v>8.9715349485816169</v>
      </c>
      <c r="O8" s="169">
        <v>149.42263614677799</v>
      </c>
      <c r="P8" s="169">
        <f t="shared" si="11"/>
        <v>9.1299177871114594</v>
      </c>
      <c r="Q8" s="170">
        <v>142.55388441599999</v>
      </c>
      <c r="R8" s="170">
        <f t="shared" si="12"/>
        <v>8.7102281054190449</v>
      </c>
      <c r="S8" s="169">
        <v>168.73251311385599</v>
      </c>
      <c r="T8" s="169">
        <f t="shared" si="13"/>
        <v>10.309776433263853</v>
      </c>
      <c r="U8" s="170">
        <v>159.70347520000001</v>
      </c>
      <c r="V8" s="170">
        <f t="shared" si="14"/>
        <v>9.7580904506310606</v>
      </c>
      <c r="W8" s="169">
        <v>160.14248721920001</v>
      </c>
      <c r="X8" s="169">
        <f t="shared" si="6"/>
        <v>9.7849146570980956</v>
      </c>
      <c r="Y8" s="170">
        <v>153.70347520000001</v>
      </c>
      <c r="Z8" s="170">
        <f t="shared" si="7"/>
        <v>9.3914826317939006</v>
      </c>
      <c r="AA8" s="169">
        <v>140.90886656000001</v>
      </c>
      <c r="AB8" s="169">
        <f t="shared" si="8"/>
        <v>8.6097153707296563</v>
      </c>
      <c r="AC8" s="170">
        <v>139.73043200000001</v>
      </c>
      <c r="AD8" s="170">
        <f t="shared" si="9"/>
        <v>8.5377114834490015</v>
      </c>
      <c r="AE8" s="169">
        <v>137.2192</v>
      </c>
      <c r="AF8" s="169">
        <f t="shared" si="10"/>
        <v>8.3842719357633211</v>
      </c>
      <c r="AG8" s="170">
        <v>92.453611250000009</v>
      </c>
      <c r="AH8" s="170">
        <f t="shared" si="15"/>
        <v>5.6490361273301923</v>
      </c>
      <c r="AI8" s="171" t="s">
        <v>71</v>
      </c>
      <c r="AJ8" s="166"/>
      <c r="AK8" s="167">
        <f t="shared" si="16"/>
        <v>-0.3262341476265711</v>
      </c>
      <c r="AL8" s="167">
        <f t="shared" si="17"/>
        <v>-0.338821765136747</v>
      </c>
      <c r="AN8" s="166"/>
    </row>
    <row r="9" spans="1:40" ht="18" customHeight="1" x14ac:dyDescent="0.45">
      <c r="A9" s="27" t="s">
        <v>72</v>
      </c>
      <c r="B9" s="168">
        <v>5.1597585129204399E-2</v>
      </c>
      <c r="C9" s="169">
        <v>136.51247897333695</v>
      </c>
      <c r="D9" s="169">
        <f t="shared" si="0"/>
        <v>7.0437142550254785</v>
      </c>
      <c r="E9" s="170">
        <v>128.785357522016</v>
      </c>
      <c r="F9" s="170">
        <f t="shared" si="1"/>
        <v>6.6450134481372443</v>
      </c>
      <c r="G9" s="169">
        <v>122.358469308848</v>
      </c>
      <c r="H9" s="169">
        <f t="shared" si="2"/>
        <v>6.3134015364424281</v>
      </c>
      <c r="I9" s="170">
        <v>115.729103746825</v>
      </c>
      <c r="J9" s="170">
        <f t="shared" si="3"/>
        <v>5.9713422825033309</v>
      </c>
      <c r="K9" s="169">
        <v>131.91137968353095</v>
      </c>
      <c r="L9" s="169">
        <f t="shared" si="4"/>
        <v>6.8063086427317918</v>
      </c>
      <c r="M9" s="170">
        <v>119.27315869479899</v>
      </c>
      <c r="N9" s="170">
        <f t="shared" si="5"/>
        <v>6.1542069593839965</v>
      </c>
      <c r="O9" s="169">
        <v>138.854083877401</v>
      </c>
      <c r="P9" s="169">
        <f t="shared" si="11"/>
        <v>7.1645354134018859</v>
      </c>
      <c r="Q9" s="170">
        <v>144.20980643123198</v>
      </c>
      <c r="R9" s="170">
        <f t="shared" si="12"/>
        <v>7.4408777638015797</v>
      </c>
      <c r="S9" s="169">
        <v>147.36998266387201</v>
      </c>
      <c r="T9" s="169">
        <f t="shared" si="13"/>
        <v>7.6039352259885122</v>
      </c>
      <c r="U9" s="170">
        <v>153.41468769279999</v>
      </c>
      <c r="V9" s="170">
        <f t="shared" si="14"/>
        <v>7.9158274082995534</v>
      </c>
      <c r="W9" s="169">
        <v>161.22782615680001</v>
      </c>
      <c r="X9" s="169">
        <f t="shared" si="6"/>
        <v>8.318966485322056</v>
      </c>
      <c r="Y9" s="170">
        <v>149.07779968</v>
      </c>
      <c r="Z9" s="170">
        <f t="shared" si="7"/>
        <v>7.6920544598632805</v>
      </c>
      <c r="AA9" s="169">
        <v>145.29533888</v>
      </c>
      <c r="AB9" s="169">
        <f t="shared" si="8"/>
        <v>7.4968886167374018</v>
      </c>
      <c r="AC9" s="170">
        <v>136.350784</v>
      </c>
      <c r="AD9" s="170">
        <f t="shared" si="9"/>
        <v>7.0353711848737612</v>
      </c>
      <c r="AE9" s="169">
        <v>135.45439999999999</v>
      </c>
      <c r="AF9" s="169">
        <f t="shared" si="10"/>
        <v>6.9891199351253039</v>
      </c>
      <c r="AG9" s="170">
        <v>95.366735000000006</v>
      </c>
      <c r="AH9" s="170">
        <f t="shared" si="15"/>
        <v>4.920693227656777</v>
      </c>
      <c r="AI9" s="171" t="s">
        <v>73</v>
      </c>
      <c r="AJ9" s="166"/>
      <c r="AK9" s="167">
        <f t="shared" si="16"/>
        <v>-0.29594952249613149</v>
      </c>
      <c r="AL9" s="167">
        <f t="shared" si="17"/>
        <v>-0.1759485564786778</v>
      </c>
      <c r="AN9" s="166"/>
    </row>
    <row r="10" spans="1:40" ht="18" customHeight="1" x14ac:dyDescent="0.45">
      <c r="A10" s="27" t="s">
        <v>74</v>
      </c>
      <c r="B10" s="168">
        <v>3.5225527025564425E-2</v>
      </c>
      <c r="C10" s="169">
        <v>133.23236874326304</v>
      </c>
      <c r="D10" s="169">
        <f t="shared" si="0"/>
        <v>4.6931804058457773</v>
      </c>
      <c r="E10" s="170">
        <v>138.78371744089901</v>
      </c>
      <c r="F10" s="170">
        <f t="shared" si="1"/>
        <v>4.8887295894226845</v>
      </c>
      <c r="G10" s="169">
        <v>150.626399494309</v>
      </c>
      <c r="H10" s="169">
        <f t="shared" si="2"/>
        <v>5.305894306150245</v>
      </c>
      <c r="I10" s="170">
        <v>121.95520671716</v>
      </c>
      <c r="J10" s="170">
        <f t="shared" si="3"/>
        <v>4.2959364301236151</v>
      </c>
      <c r="K10" s="169">
        <v>137.72247742859199</v>
      </c>
      <c r="L10" s="169">
        <f t="shared" si="4"/>
        <v>4.8513468506885538</v>
      </c>
      <c r="M10" s="170">
        <v>143.97304210368</v>
      </c>
      <c r="N10" s="170">
        <f t="shared" si="5"/>
        <v>5.0715262855759047</v>
      </c>
      <c r="O10" s="169">
        <v>136.10564683359999</v>
      </c>
      <c r="P10" s="169">
        <f t="shared" si="11"/>
        <v>4.7943931408689036</v>
      </c>
      <c r="Q10" s="170">
        <v>151.19712825600001</v>
      </c>
      <c r="R10" s="170">
        <f t="shared" si="12"/>
        <v>5.3259985275694595</v>
      </c>
      <c r="S10" s="169">
        <v>120.100616032</v>
      </c>
      <c r="T10" s="169">
        <f t="shared" si="13"/>
        <v>4.2306074958221522</v>
      </c>
      <c r="U10" s="170">
        <v>138.43228543999999</v>
      </c>
      <c r="V10" s="170">
        <f t="shared" si="14"/>
        <v>4.8763502119773685</v>
      </c>
      <c r="W10" s="169">
        <v>123.0127904</v>
      </c>
      <c r="X10" s="169">
        <f t="shared" si="6"/>
        <v>4.3331903727252925</v>
      </c>
      <c r="Y10" s="170">
        <v>126.99059200000001</v>
      </c>
      <c r="Z10" s="170">
        <f t="shared" si="7"/>
        <v>4.4733105304884253</v>
      </c>
      <c r="AA10" s="169">
        <v>137.3503872</v>
      </c>
      <c r="AB10" s="169">
        <f t="shared" si="8"/>
        <v>4.838239776285338</v>
      </c>
      <c r="AC10" s="170">
        <v>133.73823999999999</v>
      </c>
      <c r="AD10" s="170">
        <f t="shared" si="9"/>
        <v>4.7109999874714212</v>
      </c>
      <c r="AE10" s="169">
        <v>125.27200000000001</v>
      </c>
      <c r="AF10" s="169">
        <f t="shared" si="10"/>
        <v>4.4127722215465068</v>
      </c>
      <c r="AG10" s="170">
        <v>83.208250125000006</v>
      </c>
      <c r="AH10" s="170">
        <f t="shared" si="15"/>
        <v>2.9310544635281124</v>
      </c>
      <c r="AI10" s="171" t="s">
        <v>75</v>
      </c>
      <c r="AJ10" s="166"/>
      <c r="AK10" s="167">
        <f t="shared" si="16"/>
        <v>-0.33577934314930713</v>
      </c>
      <c r="AL10" s="167">
        <f t="shared" si="17"/>
        <v>-0.31771465634937923</v>
      </c>
      <c r="AN10" s="166"/>
    </row>
    <row r="11" spans="1:40" ht="18" customHeight="1" x14ac:dyDescent="0.45">
      <c r="A11" s="27" t="s">
        <v>76</v>
      </c>
      <c r="B11" s="168">
        <v>3.3287352703475055E-2</v>
      </c>
      <c r="C11" s="169">
        <v>129.911750044445</v>
      </c>
      <c r="D11" s="169">
        <f t="shared" si="0"/>
        <v>4.3244182440551322</v>
      </c>
      <c r="E11" s="170">
        <v>143.123986546547</v>
      </c>
      <c r="F11" s="170">
        <f t="shared" si="1"/>
        <v>4.7642186205023291</v>
      </c>
      <c r="G11" s="169">
        <v>118.74551792236475</v>
      </c>
      <c r="H11" s="169">
        <f t="shared" si="2"/>
        <v>3.9527239370385741</v>
      </c>
      <c r="I11" s="170">
        <v>122.98642927673494</v>
      </c>
      <c r="J11" s="170">
        <f t="shared" si="3"/>
        <v>4.0938926490756664</v>
      </c>
      <c r="K11" s="169">
        <v>141.36371181233901</v>
      </c>
      <c r="L11" s="169">
        <f t="shared" si="4"/>
        <v>4.7056237345697314</v>
      </c>
      <c r="M11" s="170">
        <v>153.12257285888001</v>
      </c>
      <c r="N11" s="170">
        <f t="shared" si="5"/>
        <v>5.0970450896170956</v>
      </c>
      <c r="O11" s="169">
        <v>137.61148216896001</v>
      </c>
      <c r="P11" s="169">
        <f t="shared" si="11"/>
        <v>4.5807219430061403</v>
      </c>
      <c r="Q11" s="170">
        <v>152.430868624</v>
      </c>
      <c r="R11" s="170">
        <f t="shared" si="12"/>
        <v>5.0740200867841576</v>
      </c>
      <c r="S11" s="169">
        <v>139.75517164799999</v>
      </c>
      <c r="T11" s="169">
        <f t="shared" si="13"/>
        <v>4.6520796907816724</v>
      </c>
      <c r="U11" s="170">
        <v>139.84483359999999</v>
      </c>
      <c r="V11" s="170">
        <f t="shared" si="14"/>
        <v>4.6550642998019791</v>
      </c>
      <c r="W11" s="169">
        <v>130.34022886400001</v>
      </c>
      <c r="X11" s="169">
        <f t="shared" si="6"/>
        <v>4.3386811696476286</v>
      </c>
      <c r="Y11" s="170">
        <v>118.1448336</v>
      </c>
      <c r="Z11" s="170">
        <f t="shared" si="7"/>
        <v>3.9327287461365703</v>
      </c>
      <c r="AA11" s="169">
        <v>133.40839680000002</v>
      </c>
      <c r="AB11" s="169">
        <f t="shared" si="8"/>
        <v>4.4408123578867533</v>
      </c>
      <c r="AC11" s="170">
        <v>119.11463999999999</v>
      </c>
      <c r="AD11" s="170">
        <f t="shared" si="9"/>
        <v>3.9650110338274578</v>
      </c>
      <c r="AE11" s="169">
        <v>110.4736</v>
      </c>
      <c r="AF11" s="169">
        <f t="shared" si="10"/>
        <v>3.6773736876226222</v>
      </c>
      <c r="AG11" s="170">
        <v>69.34020843750001</v>
      </c>
      <c r="AH11" s="170">
        <f t="shared" si="15"/>
        <v>2.30815197479154</v>
      </c>
      <c r="AI11" s="171" t="s">
        <v>77</v>
      </c>
      <c r="AJ11" s="166"/>
      <c r="AK11" s="167">
        <f t="shared" si="16"/>
        <v>-0.37233684393828026</v>
      </c>
      <c r="AL11" s="167">
        <f t="shared" si="17"/>
        <v>-0.43619626291063529</v>
      </c>
      <c r="AN11" s="166"/>
    </row>
    <row r="12" spans="1:40" ht="18" customHeight="1" x14ac:dyDescent="0.45">
      <c r="A12" s="27" t="s">
        <v>78</v>
      </c>
      <c r="B12" s="168">
        <v>2.9577884752075262E-2</v>
      </c>
      <c r="C12" s="169">
        <v>116.44325525201872</v>
      </c>
      <c r="D12" s="169">
        <f t="shared" si="0"/>
        <v>3.4441451840006923</v>
      </c>
      <c r="E12" s="170">
        <v>126.568755708716</v>
      </c>
      <c r="F12" s="170">
        <f t="shared" si="1"/>
        <v>3.7436360695659698</v>
      </c>
      <c r="G12" s="169">
        <v>119.44984374175</v>
      </c>
      <c r="H12" s="169">
        <f t="shared" si="2"/>
        <v>3.53307371184688</v>
      </c>
      <c r="I12" s="170">
        <v>126.568755708716</v>
      </c>
      <c r="J12" s="170">
        <f t="shared" si="3"/>
        <v>3.7436360695659698</v>
      </c>
      <c r="K12" s="169">
        <v>117.621760660671</v>
      </c>
      <c r="L12" s="169">
        <f t="shared" si="4"/>
        <v>3.4790028811575069</v>
      </c>
      <c r="M12" s="170">
        <v>123.494580630784</v>
      </c>
      <c r="N12" s="170">
        <f t="shared" si="5"/>
        <v>3.6527084734031949</v>
      </c>
      <c r="O12" s="169">
        <v>117.61657910924301</v>
      </c>
      <c r="P12" s="169">
        <f t="shared" si="11"/>
        <v>3.4788496218265323</v>
      </c>
      <c r="Q12" s="170">
        <v>111.7146028288</v>
      </c>
      <c r="R12" s="170">
        <f t="shared" si="12"/>
        <v>3.3042816475941073</v>
      </c>
      <c r="S12" s="169">
        <v>114.96989108940799</v>
      </c>
      <c r="T12" s="169">
        <f t="shared" si="13"/>
        <v>3.4005661886011542</v>
      </c>
      <c r="U12" s="170">
        <v>100.94026688</v>
      </c>
      <c r="V12" s="170">
        <f t="shared" si="14"/>
        <v>2.9855995806203595</v>
      </c>
      <c r="W12" s="169">
        <v>108.2163825664</v>
      </c>
      <c r="X12" s="169">
        <f t="shared" si="6"/>
        <v>3.2008116918354657</v>
      </c>
      <c r="Y12" s="170">
        <v>116.846496</v>
      </c>
      <c r="Z12" s="170">
        <f t="shared" si="7"/>
        <v>3.4560721923718232</v>
      </c>
      <c r="AA12" s="169">
        <v>102.30873183999999</v>
      </c>
      <c r="AB12" s="169">
        <f t="shared" si="8"/>
        <v>3.0260758794944929</v>
      </c>
      <c r="AC12" s="170">
        <v>116.846496</v>
      </c>
      <c r="AD12" s="170">
        <f t="shared" si="9"/>
        <v>3.4560721923718232</v>
      </c>
      <c r="AE12" s="169">
        <v>113.6896</v>
      </c>
      <c r="AF12" s="169">
        <f t="shared" si="10"/>
        <v>3.3626978863095358</v>
      </c>
      <c r="AG12" s="170">
        <v>63.201288650500004</v>
      </c>
      <c r="AH12" s="170">
        <f t="shared" si="15"/>
        <v>1.8693604318871313</v>
      </c>
      <c r="AI12" s="171" t="s">
        <v>79</v>
      </c>
      <c r="AJ12" s="166"/>
      <c r="AK12" s="167">
        <f t="shared" si="16"/>
        <v>-0.44408909301730326</v>
      </c>
      <c r="AL12" s="167">
        <f t="shared" si="17"/>
        <v>-0.50065647484162057</v>
      </c>
      <c r="AN12" s="166"/>
    </row>
    <row r="13" spans="1:40" ht="18" customHeight="1" x14ac:dyDescent="0.45">
      <c r="A13" s="27" t="s">
        <v>80</v>
      </c>
      <c r="B13" s="168">
        <v>2.423478408479432E-2</v>
      </c>
      <c r="C13" s="169">
        <v>126.698373515737</v>
      </c>
      <c r="D13" s="169">
        <f t="shared" si="0"/>
        <v>3.0705077260485094</v>
      </c>
      <c r="E13" s="170">
        <v>142.31508965333799</v>
      </c>
      <c r="F13" s="170">
        <f t="shared" si="1"/>
        <v>3.4489754697567925</v>
      </c>
      <c r="G13" s="169">
        <v>159.887096829737</v>
      </c>
      <c r="H13" s="169">
        <f t="shared" si="2"/>
        <v>3.8748292696132789</v>
      </c>
      <c r="I13" s="170">
        <v>152.03942657678422</v>
      </c>
      <c r="J13" s="170">
        <f t="shared" si="3"/>
        <v>3.6846426754643047</v>
      </c>
      <c r="K13" s="169">
        <v>146.19175632383099</v>
      </c>
      <c r="L13" s="169">
        <f t="shared" si="4"/>
        <v>3.5429256494849084</v>
      </c>
      <c r="M13" s="170">
        <v>134.90632610523099</v>
      </c>
      <c r="N13" s="170">
        <f t="shared" si="5"/>
        <v>3.2694256848331245</v>
      </c>
      <c r="O13" s="169">
        <v>144.514570716375</v>
      </c>
      <c r="P13" s="169">
        <f t="shared" si="11"/>
        <v>3.5022794184180883</v>
      </c>
      <c r="Q13" s="170">
        <v>154.20534087065599</v>
      </c>
      <c r="R13" s="170">
        <f t="shared" si="12"/>
        <v>3.7371331407224568</v>
      </c>
      <c r="S13" s="169">
        <v>163.09772964147197</v>
      </c>
      <c r="T13" s="169">
        <f t="shared" si="13"/>
        <v>3.9526382625812317</v>
      </c>
      <c r="U13" s="170">
        <v>146.63624007679999</v>
      </c>
      <c r="V13" s="170">
        <f t="shared" si="14"/>
        <v>3.5536976172673116</v>
      </c>
      <c r="W13" s="169">
        <v>138.21841495039999</v>
      </c>
      <c r="X13" s="169">
        <f t="shared" si="6"/>
        <v>3.3496934428654508</v>
      </c>
      <c r="Y13" s="170">
        <v>131.91275008</v>
      </c>
      <c r="Z13" s="170">
        <f t="shared" si="7"/>
        <v>3.1968770162202347</v>
      </c>
      <c r="AA13" s="169">
        <v>130.27931136000001</v>
      </c>
      <c r="AB13" s="169">
        <f t="shared" si="8"/>
        <v>3.1572909815252919</v>
      </c>
      <c r="AC13" s="170">
        <v>119.52230400000001</v>
      </c>
      <c r="AD13" s="170">
        <f t="shared" si="9"/>
        <v>2.8965972307571484</v>
      </c>
      <c r="AE13" s="169">
        <v>111.72320000000001</v>
      </c>
      <c r="AF13" s="169">
        <f t="shared" si="10"/>
        <v>2.7075876292622927</v>
      </c>
      <c r="AG13" s="170">
        <v>68.29548263037502</v>
      </c>
      <c r="AH13" s="170">
        <f t="shared" si="15"/>
        <v>1.6551262755139595</v>
      </c>
      <c r="AI13" s="171" t="s">
        <v>81</v>
      </c>
      <c r="AJ13" s="166"/>
      <c r="AK13" s="167">
        <f>AG13/AE13-1</f>
        <v>-0.38870814091992512</v>
      </c>
      <c r="AL13" s="167">
        <f t="shared" si="17"/>
        <v>-0.55080412911262944</v>
      </c>
      <c r="AN13" s="166"/>
    </row>
    <row r="14" spans="1:40" ht="18" customHeight="1" x14ac:dyDescent="0.45">
      <c r="A14" s="27" t="s">
        <v>82</v>
      </c>
      <c r="B14" s="168">
        <v>1.9153139115082419E-2</v>
      </c>
      <c r="C14" s="169">
        <v>163.61743747382215</v>
      </c>
      <c r="D14" s="169">
        <f t="shared" si="0"/>
        <v>3.133787541589415</v>
      </c>
      <c r="E14" s="170">
        <v>179.799381839365</v>
      </c>
      <c r="F14" s="170">
        <f t="shared" si="1"/>
        <v>3.4437225731751813</v>
      </c>
      <c r="G14" s="169">
        <v>165.16336538613601</v>
      </c>
      <c r="H14" s="169">
        <f t="shared" si="2"/>
        <v>3.1633969139558511</v>
      </c>
      <c r="I14" s="170">
        <v>160.84693376217348</v>
      </c>
      <c r="J14" s="170">
        <f t="shared" si="3"/>
        <v>3.0807236985813558</v>
      </c>
      <c r="K14" s="169">
        <v>165.821581198117</v>
      </c>
      <c r="L14" s="169">
        <f t="shared" si="4"/>
        <v>3.1760038129704702</v>
      </c>
      <c r="M14" s="170">
        <v>155.51564690538243</v>
      </c>
      <c r="N14" s="170">
        <f t="shared" si="5"/>
        <v>2.9786128197508264</v>
      </c>
      <c r="O14" s="169">
        <v>152.88833147662336</v>
      </c>
      <c r="P14" s="169">
        <f t="shared" si="11"/>
        <v>2.9282914818446018</v>
      </c>
      <c r="Q14" s="170">
        <v>148.11013990988801</v>
      </c>
      <c r="R14" s="170">
        <f t="shared" si="12"/>
        <v>2.8367741140484055</v>
      </c>
      <c r="S14" s="169">
        <v>142.88629109964799</v>
      </c>
      <c r="T14" s="169">
        <f t="shared" si="13"/>
        <v>2.7367210110697209</v>
      </c>
      <c r="U14" s="170">
        <v>139.72654708479999</v>
      </c>
      <c r="V14" s="170">
        <f t="shared" si="14"/>
        <v>2.6762019943852882</v>
      </c>
      <c r="W14" s="169">
        <v>129.01581660159999</v>
      </c>
      <c r="X14" s="169">
        <f t="shared" si="6"/>
        <v>2.4710578834164045</v>
      </c>
      <c r="Y14" s="170">
        <v>136.11695552</v>
      </c>
      <c r="Z14" s="170">
        <f t="shared" si="7"/>
        <v>2.6070669849960457</v>
      </c>
      <c r="AA14" s="169">
        <v>141.10414847999999</v>
      </c>
      <c r="AB14" s="169">
        <f t="shared" si="8"/>
        <v>2.7025873855526852</v>
      </c>
      <c r="AC14" s="170">
        <v>146.98348799999999</v>
      </c>
      <c r="AD14" s="170">
        <f t="shared" si="9"/>
        <v>2.8151951932840471</v>
      </c>
      <c r="AE14" s="169">
        <v>139.28639999999999</v>
      </c>
      <c r="AF14" s="169">
        <f t="shared" si="10"/>
        <v>2.6677717960390157</v>
      </c>
      <c r="AG14" s="170">
        <v>73.962889000000004</v>
      </c>
      <c r="AH14" s="170">
        <f t="shared" si="15"/>
        <v>1.4166215023703992</v>
      </c>
      <c r="AI14" s="171" t="s">
        <v>83</v>
      </c>
      <c r="AJ14" s="166"/>
      <c r="AK14" s="167">
        <f t="shared" si="16"/>
        <v>-0.4689870008845084</v>
      </c>
      <c r="AL14" s="167">
        <f t="shared" si="17"/>
        <v>-0.54016599962445833</v>
      </c>
      <c r="AN14" s="166"/>
    </row>
    <row r="15" spans="1:40" ht="18" customHeight="1" x14ac:dyDescent="0.45">
      <c r="A15" s="27" t="s">
        <v>84</v>
      </c>
      <c r="B15" s="168">
        <v>1.8471089094334547E-2</v>
      </c>
      <c r="C15" s="169">
        <v>141.39803112390399</v>
      </c>
      <c r="D15" s="169">
        <f t="shared" si="0"/>
        <v>2.6117756306531197</v>
      </c>
      <c r="E15" s="170">
        <v>145.99781235989335</v>
      </c>
      <c r="F15" s="170">
        <f t="shared" si="1"/>
        <v>2.6967385996775275</v>
      </c>
      <c r="G15" s="169">
        <v>139.92780541025999</v>
      </c>
      <c r="H15" s="169">
        <f t="shared" si="2"/>
        <v>2.58461896050762</v>
      </c>
      <c r="I15" s="170">
        <v>147.47253773726601</v>
      </c>
      <c r="J15" s="170">
        <f t="shared" si="3"/>
        <v>2.7239783835126539</v>
      </c>
      <c r="K15" s="169">
        <v>142.76338364968771</v>
      </c>
      <c r="L15" s="169">
        <f t="shared" si="4"/>
        <v>2.6369951788020458</v>
      </c>
      <c r="M15" s="170">
        <v>146.0080798934579</v>
      </c>
      <c r="N15" s="170">
        <f t="shared" si="5"/>
        <v>2.6969282522047773</v>
      </c>
      <c r="O15" s="169">
        <v>141.34988480167101</v>
      </c>
      <c r="P15" s="169">
        <f t="shared" si="11"/>
        <v>2.6108863156455899</v>
      </c>
      <c r="Q15" s="170">
        <v>125.86903439091201</v>
      </c>
      <c r="R15" s="170">
        <f t="shared" si="12"/>
        <v>2.3249381484523948</v>
      </c>
      <c r="S15" s="169">
        <v>139.95858248072</v>
      </c>
      <c r="T15" s="169">
        <f t="shared" si="13"/>
        <v>2.5851874465181495</v>
      </c>
      <c r="U15" s="170">
        <v>135.7295312704</v>
      </c>
      <c r="V15" s="170">
        <f t="shared" si="14"/>
        <v>2.5070722648278254</v>
      </c>
      <c r="W15" s="169">
        <v>119.12134586400001</v>
      </c>
      <c r="X15" s="169">
        <f t="shared" si="6"/>
        <v>2.200300992490984</v>
      </c>
      <c r="Y15" s="170">
        <v>126.88943328000001</v>
      </c>
      <c r="Z15" s="170">
        <f t="shared" si="7"/>
        <v>2.3437860272444992</v>
      </c>
      <c r="AA15" s="169">
        <v>107.8666836</v>
      </c>
      <c r="AB15" s="169">
        <f t="shared" si="8"/>
        <v>1.9924151230859952</v>
      </c>
      <c r="AC15" s="170">
        <v>117.490216</v>
      </c>
      <c r="AD15" s="170">
        <f t="shared" si="9"/>
        <v>2.1701722474486105</v>
      </c>
      <c r="AE15" s="169">
        <v>110.8232</v>
      </c>
      <c r="AF15" s="169">
        <f t="shared" si="10"/>
        <v>2.0470252009192564</v>
      </c>
      <c r="AG15" s="170">
        <v>64.717527875000002</v>
      </c>
      <c r="AH15" s="170">
        <f t="shared" si="15"/>
        <v>1.1954032233442045</v>
      </c>
      <c r="AI15" s="171" t="s">
        <v>95</v>
      </c>
      <c r="AJ15" s="166"/>
      <c r="AK15" s="167">
        <f t="shared" si="16"/>
        <v>-0.41602906363469017</v>
      </c>
      <c r="AL15" s="167">
        <f t="shared" si="17"/>
        <v>-0.56115539294306171</v>
      </c>
      <c r="AN15" s="166"/>
    </row>
    <row r="16" spans="1:40" ht="18" customHeight="1" x14ac:dyDescent="0.45">
      <c r="A16" s="27" t="s">
        <v>85</v>
      </c>
      <c r="B16" s="168">
        <v>1.6166954216320212E-2</v>
      </c>
      <c r="C16" s="169">
        <v>178.29247529787034</v>
      </c>
      <c r="D16" s="169">
        <f t="shared" si="0"/>
        <v>2.8824462852550723</v>
      </c>
      <c r="E16" s="170">
        <v>160.623851619703</v>
      </c>
      <c r="F16" s="170">
        <f t="shared" si="1"/>
        <v>2.5967984551847496</v>
      </c>
      <c r="G16" s="169">
        <v>164.92008923852165</v>
      </c>
      <c r="H16" s="169">
        <f t="shared" si="2"/>
        <v>2.6662555320706232</v>
      </c>
      <c r="I16" s="170">
        <v>169.07773854705582</v>
      </c>
      <c r="J16" s="170">
        <f t="shared" si="3"/>
        <v>2.7334720580892107</v>
      </c>
      <c r="K16" s="169">
        <v>138.58831028447199</v>
      </c>
      <c r="L16" s="169">
        <f t="shared" si="4"/>
        <v>2.2405508672862382</v>
      </c>
      <c r="M16" s="170">
        <v>151.891917666202</v>
      </c>
      <c r="N16" s="170">
        <f t="shared" si="5"/>
        <v>2.4556296787385672</v>
      </c>
      <c r="O16" s="169">
        <v>156.58831028447199</v>
      </c>
      <c r="P16" s="169">
        <f t="shared" si="11"/>
        <v>2.5315560431800019</v>
      </c>
      <c r="Q16" s="170">
        <v>165.35628878745604</v>
      </c>
      <c r="R16" s="170">
        <f t="shared" si="12"/>
        <v>2.6733075502074253</v>
      </c>
      <c r="S16" s="169">
        <v>142.18086620057602</v>
      </c>
      <c r="T16" s="169">
        <f t="shared" si="13"/>
        <v>2.2986315543014624</v>
      </c>
      <c r="U16" s="170">
        <v>153.10767480320001</v>
      </c>
      <c r="V16" s="170">
        <f t="shared" si="14"/>
        <v>2.4752847687105786</v>
      </c>
      <c r="W16" s="169">
        <v>145.08251653120001</v>
      </c>
      <c r="X16" s="169">
        <f t="shared" si="6"/>
        <v>2.345542402348431</v>
      </c>
      <c r="Y16" s="170">
        <v>164.33046271999999</v>
      </c>
      <c r="Z16" s="170">
        <f t="shared" si="7"/>
        <v>2.6567230671409554</v>
      </c>
      <c r="AA16" s="169">
        <v>151.54520063999999</v>
      </c>
      <c r="AB16" s="169">
        <f t="shared" si="8"/>
        <v>2.4500243204499403</v>
      </c>
      <c r="AC16" s="170">
        <v>139.263104</v>
      </c>
      <c r="AD16" s="170">
        <f t="shared" si="9"/>
        <v>2.2514602263906403</v>
      </c>
      <c r="AE16" s="169">
        <v>126.6224</v>
      </c>
      <c r="AF16" s="169">
        <f t="shared" si="10"/>
        <v>2.0470985435605846</v>
      </c>
      <c r="AG16" s="170">
        <v>64.717527875000002</v>
      </c>
      <c r="AH16" s="170">
        <f t="shared" si="15"/>
        <v>1.0462853101485521</v>
      </c>
      <c r="AI16" s="171" t="s">
        <v>86</v>
      </c>
      <c r="AJ16" s="166"/>
      <c r="AK16" s="167">
        <f t="shared" si="16"/>
        <v>-0.48889353009420133</v>
      </c>
      <c r="AL16" s="167">
        <f t="shared" si="17"/>
        <v>-0.61723211801186628</v>
      </c>
      <c r="AN16" s="166"/>
    </row>
    <row r="17" spans="1:40" ht="18" customHeight="1" x14ac:dyDescent="0.45">
      <c r="A17" s="28" t="s">
        <v>87</v>
      </c>
      <c r="B17" s="172">
        <v>1.5559093206642262E-2</v>
      </c>
      <c r="C17" s="173">
        <v>154.445622773304</v>
      </c>
      <c r="D17" s="173">
        <f t="shared" si="0"/>
        <v>2.4030338400877476</v>
      </c>
      <c r="E17" s="174">
        <v>149.94720657602301</v>
      </c>
      <c r="F17" s="174">
        <f t="shared" si="1"/>
        <v>2.3330425631919836</v>
      </c>
      <c r="G17" s="173">
        <v>143.86365686166044</v>
      </c>
      <c r="H17" s="173">
        <f t="shared" si="2"/>
        <v>2.2383880461589745</v>
      </c>
      <c r="I17" s="174">
        <v>131.77018779638499</v>
      </c>
      <c r="J17" s="174">
        <f t="shared" si="3"/>
        <v>2.0502246337807088</v>
      </c>
      <c r="K17" s="173">
        <v>139.673453263748</v>
      </c>
      <c r="L17" s="173">
        <f t="shared" si="4"/>
        <v>2.173192277824247</v>
      </c>
      <c r="M17" s="174">
        <v>147.99354855507201</v>
      </c>
      <c r="N17" s="174">
        <f t="shared" si="5"/>
        <v>2.3026454159501029</v>
      </c>
      <c r="O17" s="173">
        <v>162.649528675645</v>
      </c>
      <c r="P17" s="173">
        <f t="shared" si="11"/>
        <v>2.5306791766807941</v>
      </c>
      <c r="Q17" s="174">
        <v>158.0167266112</v>
      </c>
      <c r="R17" s="174">
        <f t="shared" si="12"/>
        <v>2.4585969775521694</v>
      </c>
      <c r="S17" s="173">
        <v>143.968586263552</v>
      </c>
      <c r="T17" s="173">
        <f t="shared" si="13"/>
        <v>2.2400206525031225</v>
      </c>
      <c r="U17" s="174">
        <v>139.31291808</v>
      </c>
      <c r="V17" s="174">
        <f t="shared" si="14"/>
        <v>2.1675826772960378</v>
      </c>
      <c r="W17" s="173">
        <v>138.11194460159999</v>
      </c>
      <c r="X17" s="173">
        <f t="shared" si="6"/>
        <v>2.1488966190069068</v>
      </c>
      <c r="Y17" s="174">
        <v>146.31291808</v>
      </c>
      <c r="Z17" s="174">
        <f t="shared" si="7"/>
        <v>2.276496329742534</v>
      </c>
      <c r="AA17" s="173">
        <v>141.24280768</v>
      </c>
      <c r="AB17" s="173">
        <f t="shared" si="8"/>
        <v>2.1976100094609676</v>
      </c>
      <c r="AC17" s="174">
        <v>149.29889600000001</v>
      </c>
      <c r="AD17" s="174">
        <f t="shared" si="9"/>
        <v>2.32295543851279</v>
      </c>
      <c r="AE17" s="173">
        <v>144.18559999999999</v>
      </c>
      <c r="AF17" s="173">
        <f t="shared" si="10"/>
        <v>2.2433971894556386</v>
      </c>
      <c r="AG17" s="174">
        <v>135.28041687499999</v>
      </c>
      <c r="AH17" s="174">
        <f t="shared" si="15"/>
        <v>2.1048406151915455</v>
      </c>
      <c r="AI17" s="175" t="s">
        <v>88</v>
      </c>
      <c r="AJ17" s="166"/>
      <c r="AK17" s="167">
        <f t="shared" si="16"/>
        <v>-6.1761945194249712E-2</v>
      </c>
      <c r="AL17" s="167">
        <f t="shared" si="17"/>
        <v>2.6639023115297533E-2</v>
      </c>
      <c r="AN17" s="166"/>
    </row>
    <row r="18" spans="1:40" ht="18" customHeight="1" x14ac:dyDescent="0.45">
      <c r="A18" s="176" t="s">
        <v>89</v>
      </c>
      <c r="B18" s="177"/>
      <c r="C18" s="178"/>
      <c r="D18" s="179">
        <f>SUM(D5:D17)</f>
        <v>155.98307690224607</v>
      </c>
      <c r="E18" s="180"/>
      <c r="F18" s="181">
        <f>SUM(F5:F17)</f>
        <v>153.87363068388217</v>
      </c>
      <c r="G18" s="178"/>
      <c r="H18" s="179">
        <f>SUM(H5:H17)</f>
        <v>148.97825765074617</v>
      </c>
      <c r="I18" s="180"/>
      <c r="J18" s="181">
        <f>SUM(J5:J17)</f>
        <v>148.53832148883404</v>
      </c>
      <c r="K18" s="178"/>
      <c r="L18" s="179">
        <f>SUM(L5:L17)</f>
        <v>145.76196070918985</v>
      </c>
      <c r="M18" s="180"/>
      <c r="N18" s="181">
        <f>SUM(N5:N17)</f>
        <v>146.04944879007229</v>
      </c>
      <c r="O18" s="178"/>
      <c r="P18" s="179">
        <f>SUM(P5:P17)</f>
        <v>148.6770342901159</v>
      </c>
      <c r="Q18" s="180"/>
      <c r="R18" s="181">
        <f>SUM(R5:R17)</f>
        <v>149.22746484335801</v>
      </c>
      <c r="S18" s="178"/>
      <c r="T18" s="179">
        <f>SUM(T5:T17)</f>
        <v>150.42413550768671</v>
      </c>
      <c r="U18" s="180"/>
      <c r="V18" s="181">
        <f>SUM(V5:V17)</f>
        <v>147.61251194732446</v>
      </c>
      <c r="W18" s="178"/>
      <c r="X18" s="179">
        <f>SUM(X5:X17)</f>
        <v>142.69183642290704</v>
      </c>
      <c r="Y18" s="180"/>
      <c r="Z18" s="181">
        <f>SUM(Z5:Z17)</f>
        <v>139.98629121155042</v>
      </c>
      <c r="AA18" s="178"/>
      <c r="AB18" s="179">
        <f>SUM(AB5:AB17)</f>
        <v>136.14816856889829</v>
      </c>
      <c r="AC18" s="180"/>
      <c r="AD18" s="181">
        <f>SUM(AD5:AD17)</f>
        <v>134.33034001114709</v>
      </c>
      <c r="AE18" s="178"/>
      <c r="AF18" s="179">
        <f>SUM(AF5:AF17)</f>
        <v>131.91036681804641</v>
      </c>
      <c r="AG18" s="180"/>
      <c r="AH18" s="181">
        <f>SUM(AH5:AH17)</f>
        <v>100.83619584329539</v>
      </c>
      <c r="AI18" s="182" t="s">
        <v>90</v>
      </c>
      <c r="AJ18" s="166"/>
      <c r="AK18" s="167">
        <f>AH18/AF18-1</f>
        <v>-0.23557034768627316</v>
      </c>
      <c r="AL18" s="167">
        <f>AH18/J18-1</f>
        <v>-0.32114356192670812</v>
      </c>
    </row>
    <row r="19" spans="1:40" x14ac:dyDescent="0.45">
      <c r="H19" s="183"/>
      <c r="I19" s="166"/>
      <c r="J19" s="166"/>
      <c r="K19" s="166"/>
      <c r="L19" s="166"/>
      <c r="M19" s="166"/>
      <c r="N19" s="166"/>
      <c r="O19" s="166"/>
      <c r="P19" s="166"/>
      <c r="Q19" s="166"/>
      <c r="R19" s="183"/>
      <c r="AF19" s="183"/>
    </row>
    <row r="21" spans="1:40" x14ac:dyDescent="0.45">
      <c r="AG21" s="184"/>
    </row>
    <row r="22" spans="1:40" x14ac:dyDescent="0.45">
      <c r="AG22" s="184"/>
    </row>
    <row r="23" spans="1:40" x14ac:dyDescent="0.45">
      <c r="AG23" s="184"/>
    </row>
    <row r="24" spans="1:40" x14ac:dyDescent="0.45">
      <c r="AG24" s="184"/>
      <c r="AH24" s="166"/>
    </row>
    <row r="25" spans="1:40" x14ac:dyDescent="0.45">
      <c r="AG25" s="184"/>
    </row>
    <row r="26" spans="1:40" x14ac:dyDescent="0.45">
      <c r="AG26" s="184"/>
    </row>
    <row r="27" spans="1:40" x14ac:dyDescent="0.45">
      <c r="AG27" s="184"/>
    </row>
    <row r="28" spans="1:40" x14ac:dyDescent="0.45">
      <c r="AG28" s="184"/>
    </row>
    <row r="29" spans="1:40" x14ac:dyDescent="0.45">
      <c r="AG29" s="184"/>
    </row>
    <row r="30" spans="1:40" x14ac:dyDescent="0.45">
      <c r="AG30" s="184"/>
    </row>
    <row r="31" spans="1:40" x14ac:dyDescent="0.45">
      <c r="AG31" s="184"/>
    </row>
    <row r="32" spans="1:40" x14ac:dyDescent="0.45">
      <c r="AG32" s="184"/>
    </row>
    <row r="33" spans="33:33" x14ac:dyDescent="0.45">
      <c r="AG33" s="184"/>
    </row>
    <row r="34" spans="33:33" x14ac:dyDescent="0.45">
      <c r="AG34" s="184"/>
    </row>
    <row r="35" spans="33:33" x14ac:dyDescent="0.45">
      <c r="AG35" s="184"/>
    </row>
    <row r="36" spans="33:33" x14ac:dyDescent="0.45">
      <c r="AG36" s="184"/>
    </row>
    <row r="37" spans="33:33" x14ac:dyDescent="0.45">
      <c r="AG37" s="184"/>
    </row>
    <row r="38" spans="33:33" x14ac:dyDescent="0.45">
      <c r="AG38" s="184"/>
    </row>
    <row r="39" spans="33:33" x14ac:dyDescent="0.45">
      <c r="AG39" s="184"/>
    </row>
    <row r="40" spans="33:33" x14ac:dyDescent="0.45">
      <c r="AG40" s="184"/>
    </row>
    <row r="41" spans="33:33" x14ac:dyDescent="0.45">
      <c r="AG41" s="184"/>
    </row>
    <row r="42" spans="33:33" x14ac:dyDescent="0.45">
      <c r="AG42" s="184"/>
    </row>
    <row r="43" spans="33:33" x14ac:dyDescent="0.45">
      <c r="AG43" s="184"/>
    </row>
    <row r="44" spans="33:33" x14ac:dyDescent="0.45">
      <c r="AG44" s="184"/>
    </row>
    <row r="45" spans="33:33" x14ac:dyDescent="0.45">
      <c r="AG45" s="184"/>
    </row>
    <row r="46" spans="33:33" x14ac:dyDescent="0.45">
      <c r="AG46" s="184"/>
    </row>
    <row r="47" spans="33:33" x14ac:dyDescent="0.45">
      <c r="AG47" s="184"/>
    </row>
    <row r="48" spans="33:33" x14ac:dyDescent="0.45">
      <c r="AG48" s="184"/>
    </row>
    <row r="49" spans="33:33" x14ac:dyDescent="0.45">
      <c r="AG49" s="184"/>
    </row>
    <row r="50" spans="33:33" x14ac:dyDescent="0.45">
      <c r="AG50" s="184"/>
    </row>
    <row r="51" spans="33:33" x14ac:dyDescent="0.45">
      <c r="AG51" s="184"/>
    </row>
    <row r="52" spans="33:33" x14ac:dyDescent="0.45">
      <c r="AG52" s="184"/>
    </row>
    <row r="53" spans="33:33" x14ac:dyDescent="0.45">
      <c r="AG53" s="184"/>
    </row>
    <row r="54" spans="33:33" x14ac:dyDescent="0.45">
      <c r="AG54" s="184"/>
    </row>
    <row r="55" spans="33:33" x14ac:dyDescent="0.45">
      <c r="AG55" s="184"/>
    </row>
    <row r="56" spans="33:33" x14ac:dyDescent="0.45">
      <c r="AG56" s="184"/>
    </row>
    <row r="57" spans="33:33" x14ac:dyDescent="0.45">
      <c r="AG57" s="184"/>
    </row>
    <row r="58" spans="33:33" x14ac:dyDescent="0.45">
      <c r="AG58" s="184"/>
    </row>
    <row r="59" spans="33:33" x14ac:dyDescent="0.45">
      <c r="AG59" s="184"/>
    </row>
    <row r="60" spans="33:33" x14ac:dyDescent="0.45">
      <c r="AG60" s="184"/>
    </row>
    <row r="61" spans="33:33" x14ac:dyDescent="0.45">
      <c r="AG61" s="184"/>
    </row>
    <row r="62" spans="33:33" x14ac:dyDescent="0.45">
      <c r="AG62" s="184"/>
    </row>
    <row r="63" spans="33:33" x14ac:dyDescent="0.45">
      <c r="AG63" s="184"/>
    </row>
    <row r="64" spans="33:33" x14ac:dyDescent="0.45">
      <c r="AG64" s="184"/>
    </row>
    <row r="65" spans="33:33" x14ac:dyDescent="0.45">
      <c r="AG65" s="184"/>
    </row>
    <row r="66" spans="33:33" x14ac:dyDescent="0.45">
      <c r="AG66" s="184"/>
    </row>
    <row r="67" spans="33:33" x14ac:dyDescent="0.45">
      <c r="AG67" s="184"/>
    </row>
    <row r="68" spans="33:33" x14ac:dyDescent="0.45">
      <c r="AG68" s="184"/>
    </row>
    <row r="69" spans="33:33" x14ac:dyDescent="0.45">
      <c r="AG69" s="184"/>
    </row>
    <row r="70" spans="33:33" x14ac:dyDescent="0.45">
      <c r="AG70" s="184"/>
    </row>
    <row r="71" spans="33:33" x14ac:dyDescent="0.45">
      <c r="AG71" s="184"/>
    </row>
    <row r="72" spans="33:33" x14ac:dyDescent="0.45">
      <c r="AG72" s="184"/>
    </row>
    <row r="73" spans="33:33" x14ac:dyDescent="0.45">
      <c r="AG73" s="184"/>
    </row>
    <row r="74" spans="33:33" x14ac:dyDescent="0.45">
      <c r="AG74" s="184"/>
    </row>
    <row r="75" spans="33:33" x14ac:dyDescent="0.45">
      <c r="AG75" s="184"/>
    </row>
    <row r="76" spans="33:33" x14ac:dyDescent="0.45">
      <c r="AG76" s="184"/>
    </row>
    <row r="77" spans="33:33" x14ac:dyDescent="0.45">
      <c r="AG77" s="184"/>
    </row>
    <row r="78" spans="33:33" x14ac:dyDescent="0.45">
      <c r="AG78" s="184"/>
    </row>
    <row r="79" spans="33:33" x14ac:dyDescent="0.45">
      <c r="AG79" s="184"/>
    </row>
    <row r="80" spans="33:33" x14ac:dyDescent="0.45">
      <c r="AG80" s="184"/>
    </row>
    <row r="81" spans="33:33" x14ac:dyDescent="0.45">
      <c r="AG81" s="184"/>
    </row>
    <row r="82" spans="33:33" x14ac:dyDescent="0.45">
      <c r="AG82" s="184"/>
    </row>
    <row r="83" spans="33:33" x14ac:dyDescent="0.45">
      <c r="AG83" s="184"/>
    </row>
    <row r="84" spans="33:33" x14ac:dyDescent="0.45">
      <c r="AG84" s="184"/>
    </row>
    <row r="85" spans="33:33" x14ac:dyDescent="0.45">
      <c r="AG85" s="184"/>
    </row>
    <row r="86" spans="33:33" x14ac:dyDescent="0.45">
      <c r="AG86" s="184"/>
    </row>
    <row r="87" spans="33:33" x14ac:dyDescent="0.45">
      <c r="AG87" s="184"/>
    </row>
    <row r="88" spans="33:33" x14ac:dyDescent="0.45">
      <c r="AG88" s="184"/>
    </row>
    <row r="89" spans="33:33" x14ac:dyDescent="0.45">
      <c r="AG89" s="184"/>
    </row>
    <row r="90" spans="33:33" x14ac:dyDescent="0.45">
      <c r="AG90" s="184"/>
    </row>
    <row r="91" spans="33:33" x14ac:dyDescent="0.45">
      <c r="AG91" s="184"/>
    </row>
    <row r="92" spans="33:33" x14ac:dyDescent="0.45">
      <c r="AG92" s="184"/>
    </row>
    <row r="93" spans="33:33" x14ac:dyDescent="0.45">
      <c r="AG93" s="184"/>
    </row>
    <row r="94" spans="33:33" x14ac:dyDescent="0.45">
      <c r="AG94" s="184"/>
    </row>
    <row r="95" spans="33:33" x14ac:dyDescent="0.45">
      <c r="AG95" s="184"/>
    </row>
    <row r="96" spans="33:33" x14ac:dyDescent="0.45">
      <c r="AG96" s="184"/>
    </row>
    <row r="97" spans="33:33" x14ac:dyDescent="0.45">
      <c r="AG97" s="184"/>
    </row>
    <row r="98" spans="33:33" x14ac:dyDescent="0.45">
      <c r="AG98" s="184"/>
    </row>
    <row r="99" spans="33:33" x14ac:dyDescent="0.45">
      <c r="AG99" s="184"/>
    </row>
    <row r="100" spans="33:33" x14ac:dyDescent="0.45">
      <c r="AG100" s="184"/>
    </row>
    <row r="101" spans="33:33" x14ac:dyDescent="0.45">
      <c r="AG101" s="184"/>
    </row>
    <row r="102" spans="33:33" x14ac:dyDescent="0.45">
      <c r="AG102" s="184"/>
    </row>
    <row r="103" spans="33:33" x14ac:dyDescent="0.45">
      <c r="AG103" s="184"/>
    </row>
    <row r="104" spans="33:33" x14ac:dyDescent="0.45">
      <c r="AG104" s="184"/>
    </row>
    <row r="105" spans="33:33" x14ac:dyDescent="0.45">
      <c r="AG105" s="184"/>
    </row>
    <row r="106" spans="33:33" x14ac:dyDescent="0.45">
      <c r="AG106" s="184"/>
    </row>
    <row r="107" spans="33:33" x14ac:dyDescent="0.45">
      <c r="AG107" s="184"/>
    </row>
    <row r="108" spans="33:33" x14ac:dyDescent="0.45">
      <c r="AG108" s="184"/>
    </row>
    <row r="109" spans="33:33" x14ac:dyDescent="0.45">
      <c r="AG109" s="184"/>
    </row>
    <row r="110" spans="33:33" x14ac:dyDescent="0.45">
      <c r="AG110" s="184"/>
    </row>
    <row r="111" spans="33:33" x14ac:dyDescent="0.45">
      <c r="AG111" s="184"/>
    </row>
  </sheetData>
  <mergeCells count="20">
    <mergeCell ref="AI3:AI4"/>
    <mergeCell ref="U3:V3"/>
    <mergeCell ref="W3:X3"/>
    <mergeCell ref="Y3:Z3"/>
    <mergeCell ref="AA3:AB3"/>
    <mergeCell ref="AC3:AD3"/>
    <mergeCell ref="AE3:AF3"/>
    <mergeCell ref="AG3:AH3"/>
    <mergeCell ref="S3:T3"/>
    <mergeCell ref="A1:B1"/>
    <mergeCell ref="A3:A4"/>
    <mergeCell ref="B3:B4"/>
    <mergeCell ref="C3:D3"/>
    <mergeCell ref="E3:F3"/>
    <mergeCell ref="G3:H3"/>
    <mergeCell ref="I3:J3"/>
    <mergeCell ref="K3:L3"/>
    <mergeCell ref="M3:N3"/>
    <mergeCell ref="O3:P3"/>
    <mergeCell ref="Q3:R3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0"/>
  <sheetViews>
    <sheetView zoomScale="82" zoomScaleNormal="82" zoomScalePageLayoutView="110" workbookViewId="0">
      <selection sqref="A1:XFD1048576"/>
    </sheetView>
  </sheetViews>
  <sheetFormatPr defaultColWidth="10.85546875" defaultRowHeight="18" x14ac:dyDescent="0.45"/>
  <cols>
    <col min="1" max="1" width="49.85546875" style="148" bestFit="1" customWidth="1"/>
    <col min="2" max="2" width="18.42578125" style="149" bestFit="1" customWidth="1"/>
    <col min="3" max="3" width="17.42578125" style="149" bestFit="1" customWidth="1"/>
    <col min="4" max="16384" width="10.85546875" style="148"/>
  </cols>
  <sheetData>
    <row r="1" spans="1:3" ht="27" customHeight="1" x14ac:dyDescent="0.45">
      <c r="A1" s="185" t="s">
        <v>59</v>
      </c>
    </row>
    <row r="4" spans="1:3" x14ac:dyDescent="0.45">
      <c r="A4" s="186" t="s">
        <v>35</v>
      </c>
      <c r="B4" s="187" t="s">
        <v>61</v>
      </c>
      <c r="C4" s="187" t="s">
        <v>91</v>
      </c>
    </row>
    <row r="5" spans="1:3" ht="18" customHeight="1" x14ac:dyDescent="0.45">
      <c r="A5" s="26" t="s">
        <v>94</v>
      </c>
      <c r="B5" s="188">
        <v>-0.48889353009420133</v>
      </c>
      <c r="C5" s="188">
        <v>-0.61723211801186628</v>
      </c>
    </row>
    <row r="6" spans="1:3" ht="18" customHeight="1" x14ac:dyDescent="0.45">
      <c r="A6" s="27" t="s">
        <v>84</v>
      </c>
      <c r="B6" s="188">
        <v>-0.41602906363469017</v>
      </c>
      <c r="C6" s="188">
        <v>-0.56115539294306171</v>
      </c>
    </row>
    <row r="7" spans="1:3" ht="18" customHeight="1" x14ac:dyDescent="0.45">
      <c r="A7" s="27" t="s">
        <v>80</v>
      </c>
      <c r="B7" s="188">
        <v>-0.38870814091992512</v>
      </c>
      <c r="C7" s="188">
        <v>-0.55080412911262944</v>
      </c>
    </row>
    <row r="8" spans="1:3" ht="18" customHeight="1" x14ac:dyDescent="0.45">
      <c r="A8" s="27" t="s">
        <v>82</v>
      </c>
      <c r="B8" s="188">
        <v>-0.4689870008845084</v>
      </c>
      <c r="C8" s="188">
        <v>-0.54016599962445833</v>
      </c>
    </row>
    <row r="9" spans="1:3" ht="18" customHeight="1" x14ac:dyDescent="0.45">
      <c r="A9" s="27" t="s">
        <v>78</v>
      </c>
      <c r="B9" s="188">
        <v>-0.44408909301730326</v>
      </c>
      <c r="C9" s="188">
        <v>-0.50065647484162057</v>
      </c>
    </row>
    <row r="10" spans="1:3" ht="18" customHeight="1" x14ac:dyDescent="0.45">
      <c r="A10" s="27" t="s">
        <v>76</v>
      </c>
      <c r="B10" s="188">
        <v>-0.37233684393828026</v>
      </c>
      <c r="C10" s="188">
        <v>-0.43619626291063529</v>
      </c>
    </row>
    <row r="11" spans="1:3" ht="18" customHeight="1" x14ac:dyDescent="0.45">
      <c r="A11" s="27" t="s">
        <v>64</v>
      </c>
      <c r="B11" s="188">
        <v>-0.28173176080214324</v>
      </c>
      <c r="C11" s="188">
        <v>-0.39369681199463458</v>
      </c>
    </row>
    <row r="12" spans="1:3" ht="18" customHeight="1" x14ac:dyDescent="0.45">
      <c r="A12" s="27" t="s">
        <v>70</v>
      </c>
      <c r="B12" s="188">
        <v>-0.3262341476265711</v>
      </c>
      <c r="C12" s="188">
        <v>-0.338821765136747</v>
      </c>
    </row>
    <row r="13" spans="1:3" ht="18" customHeight="1" x14ac:dyDescent="0.45">
      <c r="A13" s="189" t="s">
        <v>89</v>
      </c>
      <c r="B13" s="188">
        <v>-0.23557034768627316</v>
      </c>
      <c r="C13" s="188">
        <v>-0.32114356192670812</v>
      </c>
    </row>
    <row r="14" spans="1:3" ht="18" customHeight="1" x14ac:dyDescent="0.45">
      <c r="A14" s="27" t="s">
        <v>74</v>
      </c>
      <c r="B14" s="188">
        <v>-0.33577934314930713</v>
      </c>
      <c r="C14" s="188">
        <v>-0.31771465634937923</v>
      </c>
    </row>
    <row r="15" spans="1:3" ht="18" customHeight="1" x14ac:dyDescent="0.45">
      <c r="A15" s="27" t="s">
        <v>66</v>
      </c>
      <c r="B15" s="188">
        <v>-0.14103027380042255</v>
      </c>
      <c r="C15" s="188">
        <v>-0.22414828374577322</v>
      </c>
    </row>
    <row r="16" spans="1:3" ht="18" customHeight="1" x14ac:dyDescent="0.45">
      <c r="A16" s="27" t="s">
        <v>68</v>
      </c>
      <c r="B16" s="188">
        <v>-6.4616013627698532E-2</v>
      </c>
      <c r="C16" s="188">
        <v>-0.20457328375586237</v>
      </c>
    </row>
    <row r="17" spans="1:4" ht="18" customHeight="1" x14ac:dyDescent="0.45">
      <c r="A17" s="30" t="s">
        <v>72</v>
      </c>
      <c r="B17" s="188">
        <v>-0.29594952249613149</v>
      </c>
      <c r="C17" s="188">
        <v>-0.1759485564786778</v>
      </c>
    </row>
    <row r="18" spans="1:4" ht="18" customHeight="1" x14ac:dyDescent="0.45">
      <c r="A18" s="31" t="s">
        <v>87</v>
      </c>
      <c r="B18" s="190">
        <v>-6.1761945194249712E-2</v>
      </c>
      <c r="C18" s="188">
        <v>2.6639023115297533E-2</v>
      </c>
    </row>
    <row r="20" spans="1:4" ht="21.75" x14ac:dyDescent="0.45">
      <c r="D20" s="167"/>
    </row>
  </sheetData>
  <autoFilter ref="A4:C17" xr:uid="{00000000-0009-0000-0000-000002000000}">
    <sortState xmlns:xlrd2="http://schemas.microsoft.com/office/spreadsheetml/2017/richdata2" ref="A5:C18">
      <sortCondition ref="C4:C17"/>
    </sortState>
  </autoFilter>
  <sortState xmlns:xlrd2="http://schemas.microsoft.com/office/spreadsheetml/2017/richdata2" ref="A19:C20">
    <sortCondition ref="C19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D33"/>
  <sheetViews>
    <sheetView rightToLeft="1" zoomScale="90" zoomScaleNormal="90" zoomScalePageLayoutView="90" workbookViewId="0">
      <selection sqref="A1:XFD1048576"/>
    </sheetView>
  </sheetViews>
  <sheetFormatPr defaultColWidth="8.85546875" defaultRowHeight="21.75" x14ac:dyDescent="0.55000000000000004"/>
  <cols>
    <col min="1" max="1" width="19.140625" style="52" customWidth="1"/>
    <col min="2" max="2" width="11.42578125" style="52" customWidth="1"/>
    <col min="3" max="3" width="11" style="52" customWidth="1"/>
    <col min="4" max="4" width="10.85546875" style="52" customWidth="1"/>
    <col min="5" max="6" width="8.85546875" style="52"/>
    <col min="7" max="8" width="9.140625" style="52" bestFit="1" customWidth="1"/>
    <col min="9" max="9" width="11.42578125" style="52" bestFit="1" customWidth="1"/>
    <col min="10" max="10" width="10.42578125" style="52" bestFit="1" customWidth="1"/>
    <col min="11" max="11" width="10" style="52" bestFit="1" customWidth="1"/>
    <col min="12" max="13" width="10.42578125" style="52" bestFit="1" customWidth="1"/>
    <col min="14" max="16384" width="8.85546875" style="52"/>
  </cols>
  <sheetData>
    <row r="3" spans="1:30" ht="29.25" customHeight="1" x14ac:dyDescent="0.55000000000000004">
      <c r="A3" s="191" t="s">
        <v>17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</row>
    <row r="4" spans="1:30" ht="29.25" customHeight="1" x14ac:dyDescent="0.55000000000000004">
      <c r="A4" s="192" t="s">
        <v>37</v>
      </c>
      <c r="B4" s="193"/>
      <c r="C4" s="194">
        <v>2018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6"/>
      <c r="O4" s="194">
        <v>2019</v>
      </c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4">
        <v>2020</v>
      </c>
      <c r="AB4" s="195"/>
      <c r="AC4" s="195"/>
      <c r="AD4" s="196"/>
    </row>
    <row r="5" spans="1:30" x14ac:dyDescent="0.55000000000000004">
      <c r="A5" s="197"/>
      <c r="B5" s="198"/>
      <c r="C5" s="199" t="s">
        <v>18</v>
      </c>
      <c r="D5" s="200" t="s">
        <v>19</v>
      </c>
      <c r="E5" s="201" t="s">
        <v>20</v>
      </c>
      <c r="F5" s="199" t="s">
        <v>21</v>
      </c>
      <c r="G5" s="200" t="s">
        <v>22</v>
      </c>
      <c r="H5" s="201" t="s">
        <v>23</v>
      </c>
      <c r="I5" s="199" t="s">
        <v>24</v>
      </c>
      <c r="J5" s="200" t="s">
        <v>25</v>
      </c>
      <c r="K5" s="201" t="s">
        <v>26</v>
      </c>
      <c r="L5" s="199" t="s">
        <v>27</v>
      </c>
      <c r="M5" s="200" t="s">
        <v>28</v>
      </c>
      <c r="N5" s="201" t="s">
        <v>29</v>
      </c>
      <c r="O5" s="199" t="s">
        <v>18</v>
      </c>
      <c r="P5" s="200" t="s">
        <v>19</v>
      </c>
      <c r="Q5" s="201" t="s">
        <v>20</v>
      </c>
      <c r="R5" s="202" t="s">
        <v>21</v>
      </c>
      <c r="S5" s="203" t="s">
        <v>22</v>
      </c>
      <c r="T5" s="204" t="s">
        <v>23</v>
      </c>
      <c r="U5" s="202" t="s">
        <v>24</v>
      </c>
      <c r="V5" s="203" t="s">
        <v>25</v>
      </c>
      <c r="W5" s="204" t="s">
        <v>26</v>
      </c>
      <c r="X5" s="202" t="s">
        <v>27</v>
      </c>
      <c r="Y5" s="203" t="s">
        <v>28</v>
      </c>
      <c r="Z5" s="204" t="s">
        <v>29</v>
      </c>
      <c r="AA5" s="203" t="s">
        <v>18</v>
      </c>
      <c r="AB5" s="203" t="s">
        <v>19</v>
      </c>
      <c r="AC5" s="204" t="s">
        <v>20</v>
      </c>
      <c r="AD5" s="205" t="s">
        <v>21</v>
      </c>
    </row>
    <row r="6" spans="1:30" ht="22.5" thickBot="1" x14ac:dyDescent="0.6">
      <c r="A6" s="197"/>
      <c r="B6" s="198"/>
      <c r="C6" s="206"/>
      <c r="D6" s="207"/>
      <c r="E6" s="208"/>
      <c r="F6" s="206"/>
      <c r="G6" s="207"/>
      <c r="H6" s="208"/>
      <c r="I6" s="206"/>
      <c r="J6" s="207"/>
      <c r="K6" s="208"/>
      <c r="L6" s="206"/>
      <c r="M6" s="207"/>
      <c r="N6" s="208"/>
      <c r="O6" s="206"/>
      <c r="P6" s="207"/>
      <c r="Q6" s="208"/>
      <c r="R6" s="209"/>
      <c r="S6" s="210"/>
      <c r="T6" s="211"/>
      <c r="U6" s="209"/>
      <c r="V6" s="210"/>
      <c r="W6" s="211"/>
      <c r="X6" s="209"/>
      <c r="Y6" s="210"/>
      <c r="Z6" s="211"/>
      <c r="AA6" s="210"/>
      <c r="AB6" s="210"/>
      <c r="AC6" s="212"/>
      <c r="AD6" s="213"/>
    </row>
    <row r="7" spans="1:30" s="216" customFormat="1" ht="21.95" customHeight="1" thickBot="1" x14ac:dyDescent="0.3">
      <c r="A7" s="214"/>
      <c r="B7" s="215"/>
      <c r="C7" s="22">
        <f t="shared" ref="C7:AC7" si="0">(C13*$D22+C14*$D23+C15*$D24)/100</f>
        <v>131.55412000000001</v>
      </c>
      <c r="D7" s="23">
        <f t="shared" si="0"/>
        <v>131.97782999999998</v>
      </c>
      <c r="E7" s="24">
        <f t="shared" si="0"/>
        <v>133.54145</v>
      </c>
      <c r="F7" s="22">
        <f t="shared" si="0"/>
        <v>134.94771</v>
      </c>
      <c r="G7" s="23">
        <f t="shared" si="0"/>
        <v>137.54336000000001</v>
      </c>
      <c r="H7" s="24">
        <f t="shared" si="0"/>
        <v>141.10854</v>
      </c>
      <c r="I7" s="22">
        <f t="shared" si="0"/>
        <v>137.87028000000001</v>
      </c>
      <c r="J7" s="23">
        <f t="shared" si="0"/>
        <v>137.30950000000001</v>
      </c>
      <c r="K7" s="24">
        <f t="shared" si="0"/>
        <v>137.02364</v>
      </c>
      <c r="L7" s="22">
        <f t="shared" si="0"/>
        <v>134.00032999999999</v>
      </c>
      <c r="M7" s="23">
        <f t="shared" si="0"/>
        <v>136.14855</v>
      </c>
      <c r="N7" s="24">
        <f t="shared" si="0"/>
        <v>130.14131</v>
      </c>
      <c r="O7" s="22">
        <f t="shared" si="0"/>
        <v>130.42707999999999</v>
      </c>
      <c r="P7" s="23">
        <f t="shared" si="0"/>
        <v>129.29182</v>
      </c>
      <c r="Q7" s="24">
        <f t="shared" si="0"/>
        <v>125.57741</v>
      </c>
      <c r="R7" s="32">
        <f t="shared" si="0"/>
        <v>126.3374</v>
      </c>
      <c r="S7" s="33">
        <f t="shared" si="0"/>
        <v>125.16163999999999</v>
      </c>
      <c r="T7" s="34">
        <f t="shared" si="0"/>
        <v>126.60705</v>
      </c>
      <c r="U7" s="32">
        <f t="shared" si="0"/>
        <v>125.32077000000001</v>
      </c>
      <c r="V7" s="33">
        <f t="shared" si="0"/>
        <v>127.32849</v>
      </c>
      <c r="W7" s="36">
        <f t="shared" si="0"/>
        <v>121.55404999999999</v>
      </c>
      <c r="X7" s="32">
        <f t="shared" si="0"/>
        <v>130.71337000000003</v>
      </c>
      <c r="Y7" s="33">
        <f t="shared" si="0"/>
        <v>125.11545</v>
      </c>
      <c r="Z7" s="34">
        <f t="shared" si="0"/>
        <v>121.88202000000003</v>
      </c>
      <c r="AA7" s="32">
        <f t="shared" si="0"/>
        <v>121.71661</v>
      </c>
      <c r="AB7" s="33">
        <f t="shared" si="0"/>
        <v>121.89497000000001</v>
      </c>
      <c r="AC7" s="35">
        <f t="shared" si="0"/>
        <v>121.45071</v>
      </c>
      <c r="AD7" s="25">
        <f t="shared" ref="AD7" si="1">(AD13*$D22+AD14*$D23+AD15*$D24)/100</f>
        <v>135.23782</v>
      </c>
    </row>
    <row r="8" spans="1:30" ht="36" customHeight="1" x14ac:dyDescent="0.55000000000000004"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</row>
    <row r="9" spans="1:30" ht="36" customHeight="1" x14ac:dyDescent="0.55000000000000004">
      <c r="A9" s="191" t="s">
        <v>58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</row>
    <row r="10" spans="1:30" ht="34.5" customHeight="1" x14ac:dyDescent="0.55000000000000004">
      <c r="A10" s="218" t="s">
        <v>30</v>
      </c>
      <c r="B10" s="219"/>
      <c r="C10" s="194">
        <v>2018</v>
      </c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6"/>
      <c r="O10" s="194">
        <v>2019</v>
      </c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6"/>
      <c r="AA10" s="194">
        <v>2020</v>
      </c>
      <c r="AB10" s="195"/>
      <c r="AC10" s="195"/>
      <c r="AD10" s="196"/>
    </row>
    <row r="11" spans="1:30" x14ac:dyDescent="0.55000000000000004">
      <c r="A11" s="220"/>
      <c r="B11" s="221"/>
      <c r="C11" s="202" t="s">
        <v>57</v>
      </c>
      <c r="D11" s="203" t="s">
        <v>19</v>
      </c>
      <c r="E11" s="204" t="s">
        <v>20</v>
      </c>
      <c r="F11" s="202" t="s">
        <v>21</v>
      </c>
      <c r="G11" s="203" t="s">
        <v>22</v>
      </c>
      <c r="H11" s="204" t="s">
        <v>23</v>
      </c>
      <c r="I11" s="202" t="s">
        <v>24</v>
      </c>
      <c r="J11" s="203" t="s">
        <v>25</v>
      </c>
      <c r="K11" s="204" t="s">
        <v>26</v>
      </c>
      <c r="L11" s="202" t="s">
        <v>27</v>
      </c>
      <c r="M11" s="203" t="s">
        <v>28</v>
      </c>
      <c r="N11" s="204" t="s">
        <v>29</v>
      </c>
      <c r="O11" s="202" t="s">
        <v>57</v>
      </c>
      <c r="P11" s="203" t="s">
        <v>19</v>
      </c>
      <c r="Q11" s="204" t="s">
        <v>20</v>
      </c>
      <c r="R11" s="202" t="s">
        <v>21</v>
      </c>
      <c r="S11" s="203" t="s">
        <v>22</v>
      </c>
      <c r="T11" s="204" t="s">
        <v>23</v>
      </c>
      <c r="U11" s="202" t="s">
        <v>24</v>
      </c>
      <c r="V11" s="203" t="s">
        <v>25</v>
      </c>
      <c r="W11" s="204" t="s">
        <v>26</v>
      </c>
      <c r="X11" s="202" t="s">
        <v>27</v>
      </c>
      <c r="Y11" s="203" t="s">
        <v>28</v>
      </c>
      <c r="Z11" s="204" t="s">
        <v>29</v>
      </c>
      <c r="AA11" s="202" t="s">
        <v>57</v>
      </c>
      <c r="AB11" s="203" t="s">
        <v>19</v>
      </c>
      <c r="AC11" s="204" t="s">
        <v>20</v>
      </c>
      <c r="AD11" s="205" t="s">
        <v>21</v>
      </c>
    </row>
    <row r="12" spans="1:30" x14ac:dyDescent="0.55000000000000004">
      <c r="A12" s="222"/>
      <c r="B12" s="223"/>
      <c r="C12" s="209"/>
      <c r="D12" s="210"/>
      <c r="E12" s="211"/>
      <c r="F12" s="209"/>
      <c r="G12" s="210"/>
      <c r="H12" s="211"/>
      <c r="I12" s="209"/>
      <c r="J12" s="210"/>
      <c r="K12" s="211"/>
      <c r="L12" s="209"/>
      <c r="M12" s="210"/>
      <c r="N12" s="211"/>
      <c r="O12" s="209"/>
      <c r="P12" s="210"/>
      <c r="Q12" s="211"/>
      <c r="R12" s="209"/>
      <c r="S12" s="210"/>
      <c r="T12" s="211"/>
      <c r="U12" s="209"/>
      <c r="V12" s="210"/>
      <c r="W12" s="211"/>
      <c r="X12" s="209"/>
      <c r="Y12" s="210"/>
      <c r="Z12" s="211"/>
      <c r="AA12" s="209"/>
      <c r="AB12" s="210"/>
      <c r="AC12" s="211"/>
      <c r="AD12" s="224"/>
    </row>
    <row r="13" spans="1:30" ht="15" customHeight="1" x14ac:dyDescent="0.55000000000000004">
      <c r="A13" s="225" t="s">
        <v>32</v>
      </c>
      <c r="B13" s="226"/>
      <c r="C13" s="3">
        <v>122.27</v>
      </c>
      <c r="D13" s="3">
        <v>121.68</v>
      </c>
      <c r="E13" s="4">
        <v>121.34</v>
      </c>
      <c r="F13" s="3">
        <v>120.86</v>
      </c>
      <c r="G13" s="3">
        <v>122.84</v>
      </c>
      <c r="H13" s="4">
        <v>128.58000000000001</v>
      </c>
      <c r="I13" s="3">
        <v>126</v>
      </c>
      <c r="J13" s="3">
        <v>127.52</v>
      </c>
      <c r="K13" s="4">
        <v>128.62</v>
      </c>
      <c r="L13" s="3">
        <v>130.34</v>
      </c>
      <c r="M13" s="3">
        <v>135.86000000000001</v>
      </c>
      <c r="N13" s="4">
        <v>130.35</v>
      </c>
      <c r="O13" s="3">
        <v>125.45</v>
      </c>
      <c r="P13" s="3">
        <v>124.14</v>
      </c>
      <c r="Q13" s="4">
        <v>119.87</v>
      </c>
      <c r="R13" s="3">
        <v>120.11</v>
      </c>
      <c r="S13" s="3">
        <v>118.43</v>
      </c>
      <c r="T13" s="4">
        <v>119.81</v>
      </c>
      <c r="U13" s="3">
        <v>117.33</v>
      </c>
      <c r="V13" s="3">
        <v>119.89</v>
      </c>
      <c r="W13" s="4">
        <v>111.81</v>
      </c>
      <c r="X13" s="3">
        <v>126.19</v>
      </c>
      <c r="Y13" s="3">
        <v>121.13</v>
      </c>
      <c r="Z13" s="4">
        <v>117.67</v>
      </c>
      <c r="AA13" s="37">
        <v>119.34</v>
      </c>
      <c r="AB13" s="3">
        <v>119.94</v>
      </c>
      <c r="AC13" s="5">
        <v>119.36</v>
      </c>
      <c r="AD13" s="38">
        <v>147.16999999999999</v>
      </c>
    </row>
    <row r="14" spans="1:30" x14ac:dyDescent="0.55000000000000004">
      <c r="A14" s="227" t="s">
        <v>33</v>
      </c>
      <c r="B14" s="228"/>
      <c r="C14" s="6">
        <v>171.27</v>
      </c>
      <c r="D14" s="6">
        <v>173.65</v>
      </c>
      <c r="E14" s="7">
        <v>179.1</v>
      </c>
      <c r="F14" s="6">
        <v>183.92</v>
      </c>
      <c r="G14" s="6">
        <v>185.71</v>
      </c>
      <c r="H14" s="7">
        <v>180.98</v>
      </c>
      <c r="I14" s="6">
        <v>176.46</v>
      </c>
      <c r="J14" s="6">
        <v>170.01</v>
      </c>
      <c r="K14" s="7">
        <v>165.64</v>
      </c>
      <c r="L14" s="6">
        <v>150.88999999999999</v>
      </c>
      <c r="M14" s="6">
        <v>144.85</v>
      </c>
      <c r="N14" s="7">
        <v>138.79</v>
      </c>
      <c r="O14" s="6">
        <v>155.97999999999999</v>
      </c>
      <c r="P14" s="6">
        <v>153.87</v>
      </c>
      <c r="Q14" s="7">
        <v>148.97999999999999</v>
      </c>
      <c r="R14" s="6">
        <v>148.54</v>
      </c>
      <c r="S14" s="6">
        <v>145.76</v>
      </c>
      <c r="T14" s="7">
        <v>146.05000000000001</v>
      </c>
      <c r="U14" s="6">
        <v>148.68</v>
      </c>
      <c r="V14" s="6">
        <v>149.22999999999999</v>
      </c>
      <c r="W14" s="7">
        <v>150.41999999999999</v>
      </c>
      <c r="X14" s="6">
        <v>147.61000000000001</v>
      </c>
      <c r="Y14" s="6">
        <v>142.69</v>
      </c>
      <c r="Z14" s="7">
        <v>139.99</v>
      </c>
      <c r="AA14" s="39">
        <v>136.15</v>
      </c>
      <c r="AB14" s="6">
        <v>134.33000000000001</v>
      </c>
      <c r="AC14" s="8">
        <v>131.91</v>
      </c>
      <c r="AD14" s="40">
        <v>100.84</v>
      </c>
    </row>
    <row r="15" spans="1:30" ht="22.5" thickBot="1" x14ac:dyDescent="0.6">
      <c r="A15" s="229" t="s">
        <v>34</v>
      </c>
      <c r="B15" s="230"/>
      <c r="C15" s="9">
        <v>60.55</v>
      </c>
      <c r="D15" s="9">
        <v>71.77</v>
      </c>
      <c r="E15" s="10">
        <v>91.95</v>
      </c>
      <c r="F15" s="9">
        <v>115.21</v>
      </c>
      <c r="G15" s="9">
        <v>139.9</v>
      </c>
      <c r="H15" s="10">
        <v>152.24</v>
      </c>
      <c r="I15" s="9">
        <v>142.08000000000001</v>
      </c>
      <c r="J15" s="9">
        <v>133.96</v>
      </c>
      <c r="K15" s="10">
        <v>129.9</v>
      </c>
      <c r="L15" s="9">
        <v>96.41</v>
      </c>
      <c r="M15" s="9">
        <v>75.75</v>
      </c>
      <c r="N15" s="10">
        <v>57.38</v>
      </c>
      <c r="O15" s="9">
        <v>59.15</v>
      </c>
      <c r="P15" s="9">
        <v>70.099999999999994</v>
      </c>
      <c r="Q15" s="10">
        <v>89.82</v>
      </c>
      <c r="R15" s="9">
        <v>113.29</v>
      </c>
      <c r="S15" s="9">
        <v>137.57</v>
      </c>
      <c r="T15" s="10">
        <v>149.69999999999999</v>
      </c>
      <c r="U15" s="9">
        <v>148.56</v>
      </c>
      <c r="V15" s="9">
        <v>147.74</v>
      </c>
      <c r="W15" s="10">
        <v>146.91999999999999</v>
      </c>
      <c r="X15" s="9">
        <v>115.24</v>
      </c>
      <c r="Y15" s="9">
        <v>90.54</v>
      </c>
      <c r="Z15" s="10">
        <v>88.97</v>
      </c>
      <c r="AA15" s="41">
        <v>70.290000000000006</v>
      </c>
      <c r="AB15" s="11">
        <v>75.209999999999994</v>
      </c>
      <c r="AC15" s="12">
        <v>93.65</v>
      </c>
      <c r="AD15" s="42">
        <v>96.77</v>
      </c>
    </row>
    <row r="18" spans="1:28" ht="29.25" customHeight="1" x14ac:dyDescent="0.55000000000000004">
      <c r="A18" s="231" t="s">
        <v>112</v>
      </c>
      <c r="B18" s="232"/>
      <c r="C18" s="232"/>
      <c r="D18" s="233"/>
      <c r="E18" s="234"/>
    </row>
    <row r="19" spans="1:28" ht="34.5" customHeight="1" x14ac:dyDescent="0.55000000000000004">
      <c r="A19" s="235" t="s">
        <v>31</v>
      </c>
      <c r="B19" s="236" t="s">
        <v>116</v>
      </c>
      <c r="C19" s="236"/>
      <c r="D19" s="237" t="s">
        <v>36</v>
      </c>
      <c r="Z19" s="113"/>
      <c r="AA19" s="113"/>
      <c r="AB19" s="113"/>
    </row>
    <row r="20" spans="1:28" x14ac:dyDescent="0.55000000000000004">
      <c r="A20" s="238"/>
      <c r="B20" s="239">
        <v>43556</v>
      </c>
      <c r="C20" s="240" t="s">
        <v>113</v>
      </c>
      <c r="D20" s="241"/>
      <c r="N20" s="242"/>
      <c r="O20" s="242"/>
      <c r="P20" s="72"/>
      <c r="Z20" s="2"/>
      <c r="AA20" s="2"/>
      <c r="AB20" s="2"/>
    </row>
    <row r="21" spans="1:28" x14ac:dyDescent="0.55000000000000004">
      <c r="A21" s="243" t="s">
        <v>37</v>
      </c>
      <c r="B21" s="244">
        <f>(AD7-R7)/R7</f>
        <v>7.0449605579978661E-2</v>
      </c>
      <c r="C21" s="245">
        <f>(AD7-AC7)/AC7</f>
        <v>0.113520209144928</v>
      </c>
      <c r="D21" s="246">
        <v>100</v>
      </c>
      <c r="G21" s="247"/>
      <c r="H21" s="247"/>
      <c r="N21" s="72"/>
      <c r="O21" s="72"/>
      <c r="P21" s="72"/>
      <c r="Z21" s="2"/>
      <c r="AA21" s="2"/>
      <c r="AB21" s="2"/>
    </row>
    <row r="22" spans="1:28" x14ac:dyDescent="0.55000000000000004">
      <c r="A22" s="248" t="s">
        <v>32</v>
      </c>
      <c r="B22" s="249">
        <f>(AD13-R13)/R13</f>
        <v>0.22529348097577212</v>
      </c>
      <c r="C22" s="250">
        <f>(AD13-AC13)/AC13</f>
        <v>0.23299262734584442</v>
      </c>
      <c r="D22" s="251">
        <v>74.5</v>
      </c>
      <c r="G22" s="247"/>
      <c r="H22" s="247"/>
      <c r="N22" s="72"/>
      <c r="O22" s="72"/>
      <c r="P22" s="72"/>
      <c r="Z22" s="2"/>
      <c r="AA22" s="2"/>
      <c r="AB22" s="2"/>
    </row>
    <row r="23" spans="1:28" x14ac:dyDescent="0.55000000000000004">
      <c r="A23" s="248" t="s">
        <v>33</v>
      </c>
      <c r="B23" s="249">
        <f t="shared" ref="B23:B24" si="2">(AD14-R14)/R14</f>
        <v>-0.3211256227278847</v>
      </c>
      <c r="C23" s="250">
        <f t="shared" ref="C23:C24" si="3">(AD14-AC14)/AC14</f>
        <v>-0.23553938291259188</v>
      </c>
      <c r="D23" s="251">
        <v>22.6</v>
      </c>
      <c r="G23" s="247"/>
      <c r="H23" s="247"/>
      <c r="N23" s="72"/>
      <c r="O23" s="72"/>
      <c r="P23" s="72"/>
    </row>
    <row r="24" spans="1:28" x14ac:dyDescent="0.55000000000000004">
      <c r="A24" s="252" t="s">
        <v>34</v>
      </c>
      <c r="B24" s="253">
        <f t="shared" si="2"/>
        <v>-0.14582046076440999</v>
      </c>
      <c r="C24" s="254">
        <f t="shared" si="3"/>
        <v>3.3315536572343728E-2</v>
      </c>
      <c r="D24" s="255">
        <v>2.9</v>
      </c>
      <c r="G24" s="247"/>
      <c r="H24" s="247"/>
      <c r="N24" s="72"/>
      <c r="O24" s="72"/>
      <c r="P24" s="72"/>
    </row>
    <row r="25" spans="1:28" x14ac:dyDescent="0.55000000000000004">
      <c r="F25" s="256"/>
      <c r="G25" s="256"/>
    </row>
    <row r="28" spans="1:28" ht="30" customHeight="1" x14ac:dyDescent="0.55000000000000004">
      <c r="A28" s="257" t="s">
        <v>38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</row>
    <row r="29" spans="1:28" ht="30" customHeight="1" x14ac:dyDescent="0.55000000000000004">
      <c r="A29" s="258" t="s">
        <v>37</v>
      </c>
      <c r="B29" s="259">
        <v>2019</v>
      </c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1"/>
      <c r="N29" s="138">
        <v>2020</v>
      </c>
      <c r="O29" s="138"/>
      <c r="P29" s="138"/>
      <c r="Q29" s="139"/>
    </row>
    <row r="30" spans="1:28" ht="25.5" customHeight="1" x14ac:dyDescent="0.55000000000000004">
      <c r="A30" s="258"/>
      <c r="B30" s="262" t="s">
        <v>43</v>
      </c>
      <c r="C30" s="263" t="s">
        <v>19</v>
      </c>
      <c r="D30" s="263" t="s">
        <v>20</v>
      </c>
      <c r="E30" s="263" t="s">
        <v>21</v>
      </c>
      <c r="F30" s="263" t="s">
        <v>22</v>
      </c>
      <c r="G30" s="263" t="s">
        <v>23</v>
      </c>
      <c r="H30" s="263" t="s">
        <v>44</v>
      </c>
      <c r="I30" s="263" t="s">
        <v>25</v>
      </c>
      <c r="J30" s="263" t="s">
        <v>26</v>
      </c>
      <c r="K30" s="263" t="s">
        <v>27</v>
      </c>
      <c r="L30" s="263" t="s">
        <v>28</v>
      </c>
      <c r="M30" s="264" t="s">
        <v>29</v>
      </c>
      <c r="N30" s="265" t="s">
        <v>18</v>
      </c>
      <c r="O30" s="266" t="s">
        <v>19</v>
      </c>
      <c r="P30" s="266" t="s">
        <v>20</v>
      </c>
      <c r="Q30" s="266" t="s">
        <v>21</v>
      </c>
    </row>
    <row r="31" spans="1:28" ht="24.95" customHeight="1" x14ac:dyDescent="0.55000000000000004">
      <c r="A31" s="258"/>
      <c r="B31" s="44">
        <f t="shared" ref="B31:N31" si="4">(O7-C7)/C7*100</f>
        <v>-0.85671205128354933</v>
      </c>
      <c r="C31" s="1">
        <f t="shared" si="4"/>
        <v>-2.035197881341118</v>
      </c>
      <c r="D31" s="1">
        <f t="shared" si="4"/>
        <v>-5.9637213763966148</v>
      </c>
      <c r="E31" s="1">
        <f t="shared" si="4"/>
        <v>-6.3804787795213409</v>
      </c>
      <c r="F31" s="1">
        <f t="shared" si="4"/>
        <v>-9.0020485176456457</v>
      </c>
      <c r="G31" s="1">
        <f t="shared" si="4"/>
        <v>-10.276833705458225</v>
      </c>
      <c r="H31" s="1">
        <f t="shared" si="4"/>
        <v>-9.1024040859277253</v>
      </c>
      <c r="I31" s="1">
        <f t="shared" si="4"/>
        <v>-7.2689872150142634</v>
      </c>
      <c r="J31" s="1">
        <f t="shared" si="4"/>
        <v>-11.2897234375032</v>
      </c>
      <c r="K31" s="1">
        <f t="shared" si="4"/>
        <v>-2.4529491830355679</v>
      </c>
      <c r="L31" s="1">
        <f t="shared" si="4"/>
        <v>-8.1037220007117252</v>
      </c>
      <c r="M31" s="45">
        <f t="shared" si="4"/>
        <v>-6.3464014616112117</v>
      </c>
      <c r="N31" s="43">
        <f t="shared" si="4"/>
        <v>-6.6784213830440642</v>
      </c>
      <c r="O31" s="1">
        <f t="shared" ref="O31" si="5">(AB7-P7)/P7*100</f>
        <v>-5.7210502566983639</v>
      </c>
      <c r="P31" s="1">
        <f t="shared" ref="P31" si="6">(AC7-Q7)/Q7*100</f>
        <v>-3.286180213463552</v>
      </c>
      <c r="Q31" s="1">
        <f>(AD7-R7)/R7*100</f>
        <v>7.0449605579978662</v>
      </c>
    </row>
    <row r="33" spans="2:15" x14ac:dyDescent="0.55000000000000004"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</row>
  </sheetData>
  <mergeCells count="76">
    <mergeCell ref="A3:AD3"/>
    <mergeCell ref="AA4:AD4"/>
    <mergeCell ref="AD5:AD6"/>
    <mergeCell ref="AA10:AD10"/>
    <mergeCell ref="AD11:AD12"/>
    <mergeCell ref="A9:AD9"/>
    <mergeCell ref="N5:N6"/>
    <mergeCell ref="M5:M6"/>
    <mergeCell ref="N11:N12"/>
    <mergeCell ref="L11:L12"/>
    <mergeCell ref="M11:M12"/>
    <mergeCell ref="C5:C6"/>
    <mergeCell ref="D5:D6"/>
    <mergeCell ref="E5:E6"/>
    <mergeCell ref="F5:F6"/>
    <mergeCell ref="L5:L6"/>
    <mergeCell ref="A29:A31"/>
    <mergeCell ref="B29:M29"/>
    <mergeCell ref="A28:Q28"/>
    <mergeCell ref="N29:Q29"/>
    <mergeCell ref="A13:B13"/>
    <mergeCell ref="A14:B14"/>
    <mergeCell ref="J5:J6"/>
    <mergeCell ref="K5:K6"/>
    <mergeCell ref="A18:D18"/>
    <mergeCell ref="A15:B15"/>
    <mergeCell ref="A19:A20"/>
    <mergeCell ref="B19:C19"/>
    <mergeCell ref="I11:I12"/>
    <mergeCell ref="J11:J12"/>
    <mergeCell ref="K11:K12"/>
    <mergeCell ref="G11:G12"/>
    <mergeCell ref="H11:H12"/>
    <mergeCell ref="A10:B12"/>
    <mergeCell ref="D11:D12"/>
    <mergeCell ref="E11:E12"/>
    <mergeCell ref="F11:F12"/>
    <mergeCell ref="O11:O12"/>
    <mergeCell ref="C11:C12"/>
    <mergeCell ref="AB5:AB6"/>
    <mergeCell ref="AC5:AC6"/>
    <mergeCell ref="R11:R12"/>
    <mergeCell ref="S11:S12"/>
    <mergeCell ref="T11:T12"/>
    <mergeCell ref="T5:T6"/>
    <mergeCell ref="Z11:Z12"/>
    <mergeCell ref="AA11:AA12"/>
    <mergeCell ref="AB11:AB12"/>
    <mergeCell ref="AC11:AC12"/>
    <mergeCell ref="C10:N10"/>
    <mergeCell ref="O10:Z10"/>
    <mergeCell ref="AA5:AA6"/>
    <mergeCell ref="G5:G6"/>
    <mergeCell ref="C4:N4"/>
    <mergeCell ref="O4:Z4"/>
    <mergeCell ref="A4:B7"/>
    <mergeCell ref="U5:U6"/>
    <mergeCell ref="V5:V6"/>
    <mergeCell ref="W5:W6"/>
    <mergeCell ref="X5:X6"/>
    <mergeCell ref="Y5:Y6"/>
    <mergeCell ref="P5:P6"/>
    <mergeCell ref="Q5:Q6"/>
    <mergeCell ref="R5:R6"/>
    <mergeCell ref="S5:S6"/>
    <mergeCell ref="Z5:Z6"/>
    <mergeCell ref="O5:O6"/>
    <mergeCell ref="H5:H6"/>
    <mergeCell ref="I5:I6"/>
    <mergeCell ref="X11:X12"/>
    <mergeCell ref="Y11:Y12"/>
    <mergeCell ref="P11:P12"/>
    <mergeCell ref="Q11:Q12"/>
    <mergeCell ref="U11:U12"/>
    <mergeCell ref="V11:V12"/>
    <mergeCell ref="W11:W1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0"/>
  <sheetViews>
    <sheetView rightToLeft="1" tabSelected="1" workbookViewId="0"/>
  </sheetViews>
  <sheetFormatPr defaultColWidth="8.85546875" defaultRowHeight="21.75" x14ac:dyDescent="0.55000000000000004"/>
  <cols>
    <col min="1" max="1" width="48.42578125" style="52" bestFit="1" customWidth="1"/>
    <col min="2" max="2" width="13.85546875" style="52" bestFit="1" customWidth="1"/>
    <col min="3" max="3" width="12.85546875" style="52" bestFit="1" customWidth="1"/>
    <col min="4" max="16384" width="8.85546875" style="52"/>
  </cols>
  <sheetData>
    <row r="1" spans="1:3" ht="33" x14ac:dyDescent="0.55000000000000004">
      <c r="A1" s="185" t="s">
        <v>90</v>
      </c>
      <c r="B1" s="149"/>
      <c r="C1" s="149"/>
    </row>
    <row r="2" spans="1:3" x14ac:dyDescent="0.55000000000000004">
      <c r="A2" s="148"/>
      <c r="B2" s="149"/>
      <c r="C2" s="149"/>
    </row>
    <row r="3" spans="1:3" x14ac:dyDescent="0.55000000000000004">
      <c r="A3" s="148"/>
      <c r="B3" s="149"/>
      <c r="C3" s="149"/>
    </row>
    <row r="4" spans="1:3" x14ac:dyDescent="0.55000000000000004">
      <c r="A4" s="267" t="s">
        <v>31</v>
      </c>
      <c r="B4" s="268" t="s">
        <v>114</v>
      </c>
      <c r="C4" s="269" t="s">
        <v>115</v>
      </c>
    </row>
    <row r="5" spans="1:3" x14ac:dyDescent="0.55000000000000004">
      <c r="A5" s="270" t="s">
        <v>86</v>
      </c>
      <c r="B5" s="271">
        <v>-0.48889353009420133</v>
      </c>
      <c r="C5" s="272">
        <v>-0.61723211801186628</v>
      </c>
    </row>
    <row r="6" spans="1:3" x14ac:dyDescent="0.55000000000000004">
      <c r="A6" s="273" t="s">
        <v>95</v>
      </c>
      <c r="B6" s="274">
        <v>-0.41602906363469017</v>
      </c>
      <c r="C6" s="275">
        <v>-0.56115539294306171</v>
      </c>
    </row>
    <row r="7" spans="1:3" x14ac:dyDescent="0.55000000000000004">
      <c r="A7" s="273" t="s">
        <v>81</v>
      </c>
      <c r="B7" s="274">
        <v>-0.38870814091992512</v>
      </c>
      <c r="C7" s="275">
        <v>-0.55080412911262944</v>
      </c>
    </row>
    <row r="8" spans="1:3" x14ac:dyDescent="0.55000000000000004">
      <c r="A8" s="273" t="s">
        <v>83</v>
      </c>
      <c r="B8" s="274">
        <v>-0.4689870008845084</v>
      </c>
      <c r="C8" s="275">
        <v>-0.54016599962445833</v>
      </c>
    </row>
    <row r="9" spans="1:3" x14ac:dyDescent="0.55000000000000004">
      <c r="A9" s="273" t="s">
        <v>79</v>
      </c>
      <c r="B9" s="274">
        <v>-0.44408909301730326</v>
      </c>
      <c r="C9" s="275">
        <v>-0.50065647484162057</v>
      </c>
    </row>
    <row r="10" spans="1:3" x14ac:dyDescent="0.55000000000000004">
      <c r="A10" s="273" t="s">
        <v>77</v>
      </c>
      <c r="B10" s="274">
        <v>-0.37233684393828026</v>
      </c>
      <c r="C10" s="275">
        <v>-0.43619626291063529</v>
      </c>
    </row>
    <row r="11" spans="1:3" x14ac:dyDescent="0.55000000000000004">
      <c r="A11" s="273" t="s">
        <v>65</v>
      </c>
      <c r="B11" s="274">
        <v>-0.28173176080214324</v>
      </c>
      <c r="C11" s="275">
        <v>-0.39369681199463458</v>
      </c>
    </row>
    <row r="12" spans="1:3" x14ac:dyDescent="0.55000000000000004">
      <c r="A12" s="273" t="s">
        <v>71</v>
      </c>
      <c r="B12" s="274">
        <v>-0.3262341476265711</v>
      </c>
      <c r="C12" s="275">
        <v>-0.338821765136747</v>
      </c>
    </row>
    <row r="13" spans="1:3" x14ac:dyDescent="0.55000000000000004">
      <c r="A13" s="276" t="s">
        <v>90</v>
      </c>
      <c r="B13" s="274">
        <v>-0.23557034768627316</v>
      </c>
      <c r="C13" s="275">
        <v>-0.32114356192670812</v>
      </c>
    </row>
    <row r="14" spans="1:3" x14ac:dyDescent="0.55000000000000004">
      <c r="A14" s="273" t="s">
        <v>75</v>
      </c>
      <c r="B14" s="274">
        <v>-0.33577934314930713</v>
      </c>
      <c r="C14" s="275">
        <v>-0.31771465634937923</v>
      </c>
    </row>
    <row r="15" spans="1:3" x14ac:dyDescent="0.55000000000000004">
      <c r="A15" s="273" t="s">
        <v>67</v>
      </c>
      <c r="B15" s="274">
        <v>-0.14103027380042255</v>
      </c>
      <c r="C15" s="275">
        <v>-0.22414828374577322</v>
      </c>
    </row>
    <row r="16" spans="1:3" x14ac:dyDescent="0.55000000000000004">
      <c r="A16" s="273" t="s">
        <v>69</v>
      </c>
      <c r="B16" s="274">
        <v>-6.4616013627698532E-2</v>
      </c>
      <c r="C16" s="275">
        <v>-0.20457328375586237</v>
      </c>
    </row>
    <row r="17" spans="1:3" x14ac:dyDescent="0.55000000000000004">
      <c r="A17" s="273" t="s">
        <v>73</v>
      </c>
      <c r="B17" s="274">
        <v>-0.29594952249613149</v>
      </c>
      <c r="C17" s="275">
        <v>-0.1759485564786778</v>
      </c>
    </row>
    <row r="18" spans="1:3" x14ac:dyDescent="0.55000000000000004">
      <c r="A18" s="277" t="s">
        <v>88</v>
      </c>
      <c r="B18" s="278">
        <v>-6.1761945194249712E-2</v>
      </c>
      <c r="C18" s="279">
        <v>2.6639023115297533E-2</v>
      </c>
    </row>
    <row r="19" spans="1:3" x14ac:dyDescent="0.55000000000000004">
      <c r="A19" s="148"/>
      <c r="B19" s="149"/>
      <c r="C19" s="149"/>
    </row>
    <row r="20" spans="1:3" x14ac:dyDescent="0.55000000000000004">
      <c r="A20" s="148"/>
      <c r="B20" s="149"/>
      <c r="C20" s="14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IPI</vt:lpstr>
      <vt:lpstr>Manufacturing production Index</vt:lpstr>
      <vt:lpstr>Manufacturing production Graph</vt:lpstr>
      <vt:lpstr>الرقم القياسي للإنتاج الصناعي</vt:lpstr>
      <vt:lpstr>انتاج الصناعة التحويلية 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Tuqa Jassim Almubarak</dc:creator>
  <cp:lastModifiedBy>Abdullah O. Almisned</cp:lastModifiedBy>
  <dcterms:created xsi:type="dcterms:W3CDTF">2020-02-27T11:13:54Z</dcterms:created>
  <dcterms:modified xsi:type="dcterms:W3CDTF">2020-06-08T06:19:01Z</dcterms:modified>
</cp:coreProperties>
</file>